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resbank-my.sharepoint.com/personal/phathutshedzo_mutambedzo_resbank_co_za/Documents/Documents/"/>
    </mc:Choice>
  </mc:AlternateContent>
  <xr:revisionPtr revIDLastSave="5" documentId="8_{778604E9-248A-4806-A662-6AB9DB5A0808}" xr6:coauthVersionLast="47" xr6:coauthVersionMax="47" xr10:uidLastSave="{2D4718EE-F194-479D-B84E-215D2404127B}"/>
  <bookViews>
    <workbookView xWindow="-110" yWindow="-110" windowWidth="19420" windowHeight="11500" activeTab="2" xr2:uid="{00000000-000D-0000-FFFF-FFFF00000000}"/>
  </bookViews>
  <sheets>
    <sheet name="Sign-Off" sheetId="12" r:id="rId1"/>
    <sheet name="BAU cash flow forecast" sheetId="4" r:id="rId2"/>
    <sheet name="CCP Stressed cash flows" sheetId="18" r:id="rId3"/>
  </sheets>
  <externalReferences>
    <externalReference r:id="rId4"/>
    <externalReference r:id="rId5"/>
    <externalReference r:id="rId6"/>
  </externalReferences>
  <definedNames>
    <definedName name="CompanyName">#REF!</definedName>
    <definedName name="Insurer_List">[1]Metadata!$A$2:$B$80</definedName>
    <definedName name="Insurer_Name">[1]Metadata!$A$2:$A$80</definedName>
    <definedName name="_xlnm.Print_Area" localSheetId="1">'BAU cash flow forecast'!$A$119:$I$148</definedName>
    <definedName name="_xlnm.Print_Area" localSheetId="2">'CCP Stressed cash flows'!$A$1:$I$84</definedName>
    <definedName name="_xlnm.Print_Area" localSheetId="0">'Sign-Off'!$A$1:$H$22</definedName>
    <definedName name="Scenario_Analysis">[2]Scenarios!$A$2:$A$10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8" l="1"/>
  <c r="H45" i="18"/>
  <c r="G45" i="18"/>
  <c r="F45" i="18"/>
  <c r="E45" i="18"/>
  <c r="D45" i="18"/>
  <c r="I33" i="18"/>
  <c r="H33" i="18"/>
  <c r="G33" i="18"/>
  <c r="F33" i="18"/>
  <c r="E33" i="18"/>
  <c r="D33" i="18"/>
  <c r="C33" i="18"/>
  <c r="C27" i="18"/>
  <c r="C14" i="18" s="1"/>
  <c r="C15" i="18" s="1"/>
  <c r="E24" i="18"/>
  <c r="D24" i="18"/>
  <c r="J101" i="4"/>
  <c r="D101" i="4"/>
  <c r="C101" i="4"/>
  <c r="D92" i="4"/>
  <c r="C92" i="4"/>
  <c r="K72" i="4"/>
  <c r="D72" i="4"/>
  <c r="E72" i="4"/>
  <c r="F72" i="4"/>
  <c r="G72" i="4"/>
  <c r="H72" i="4"/>
  <c r="I72" i="4"/>
  <c r="J72" i="4"/>
  <c r="C72" i="4"/>
  <c r="K61" i="4"/>
  <c r="K48" i="4"/>
  <c r="J61" i="4"/>
  <c r="D61" i="4"/>
  <c r="E61" i="4"/>
  <c r="F61" i="4"/>
  <c r="G61" i="4"/>
  <c r="H61" i="4"/>
  <c r="I61" i="4"/>
  <c r="C61" i="4"/>
  <c r="F19" i="4"/>
  <c r="C28" i="18" l="1"/>
  <c r="C29" i="18" s="1"/>
  <c r="H24" i="18"/>
  <c r="G24" i="18"/>
  <c r="F24" i="18"/>
  <c r="I24" i="18"/>
  <c r="C19" i="18" l="1"/>
  <c r="B4" i="18"/>
  <c r="I77" i="18" l="1"/>
  <c r="H77" i="18"/>
  <c r="G77" i="18"/>
  <c r="F77" i="18"/>
  <c r="E77" i="18"/>
  <c r="D77" i="18"/>
  <c r="C77" i="18"/>
  <c r="I63" i="18"/>
  <c r="H63" i="18"/>
  <c r="G63" i="18"/>
  <c r="F63" i="18"/>
  <c r="E63" i="18"/>
  <c r="D63" i="18"/>
  <c r="C63" i="18"/>
  <c r="I60" i="18"/>
  <c r="H60" i="18"/>
  <c r="G60" i="18"/>
  <c r="F60" i="18"/>
  <c r="E60" i="18"/>
  <c r="D60" i="18"/>
  <c r="C60" i="18"/>
  <c r="C32" i="18" s="1"/>
  <c r="I48" i="18"/>
  <c r="H48" i="18"/>
  <c r="G48" i="18"/>
  <c r="F48" i="18"/>
  <c r="E48" i="18"/>
  <c r="D48" i="18"/>
  <c r="C48" i="18"/>
  <c r="I43" i="18"/>
  <c r="H43" i="18"/>
  <c r="G43" i="18"/>
  <c r="F43" i="18"/>
  <c r="E43" i="18"/>
  <c r="D43" i="18"/>
  <c r="C43" i="18"/>
  <c r="I37" i="18"/>
  <c r="H37" i="18"/>
  <c r="G37" i="18"/>
  <c r="F37" i="18"/>
  <c r="E37" i="18"/>
  <c r="D37" i="18"/>
  <c r="C37" i="18"/>
  <c r="I31" i="18"/>
  <c r="H31" i="18"/>
  <c r="G31" i="18"/>
  <c r="F31" i="18"/>
  <c r="E31" i="18"/>
  <c r="D31" i="18"/>
  <c r="C31" i="18"/>
  <c r="I26" i="18"/>
  <c r="H26" i="18"/>
  <c r="G26" i="18"/>
  <c r="F26" i="18"/>
  <c r="E26" i="18"/>
  <c r="D26" i="18"/>
  <c r="C26" i="18"/>
  <c r="I21" i="18"/>
  <c r="H21" i="18"/>
  <c r="G21" i="18"/>
  <c r="F21" i="18"/>
  <c r="E21" i="18"/>
  <c r="D21" i="18"/>
  <c r="C21" i="18"/>
  <c r="B17" i="18"/>
  <c r="B18" i="18" s="1"/>
  <c r="B19" i="18" s="1"/>
  <c r="B22" i="18" s="1"/>
  <c r="B23" i="18" s="1"/>
  <c r="B24" i="18" s="1"/>
  <c r="B27" i="18" s="1"/>
  <c r="B28" i="18" s="1"/>
  <c r="B32" i="18" s="1"/>
  <c r="B33" i="18" s="1"/>
  <c r="B34" i="18" s="1"/>
  <c r="B35" i="18" s="1"/>
  <c r="B38" i="18" s="1"/>
  <c r="B39" i="18" s="1"/>
  <c r="B40" i="18" s="1"/>
  <c r="B41" i="18" s="1"/>
  <c r="B44" i="18" s="1"/>
  <c r="B45" i="18" s="1"/>
  <c r="B46" i="18" s="1"/>
  <c r="B14" i="18"/>
  <c r="A4" i="18"/>
  <c r="A2" i="18"/>
  <c r="A1" i="18"/>
  <c r="C19" i="4"/>
  <c r="C33" i="4"/>
  <c r="C39" i="4" s="1"/>
  <c r="I32" i="18" l="1"/>
  <c r="I34" i="18" s="1"/>
  <c r="H32" i="18"/>
  <c r="H34" i="18" s="1"/>
  <c r="C34" i="18"/>
  <c r="D32" i="18"/>
  <c r="D34" i="18" s="1"/>
  <c r="D35" i="18" s="1"/>
  <c r="E32" i="18"/>
  <c r="E34" i="18" s="1"/>
  <c r="F32" i="18"/>
  <c r="F34" i="18" s="1"/>
  <c r="G32" i="18"/>
  <c r="G34" i="18" s="1"/>
  <c r="F24" i="4"/>
  <c r="F33" i="4"/>
  <c r="K36" i="4"/>
  <c r="K32" i="4"/>
  <c r="K31" i="4"/>
  <c r="B3" i="4"/>
  <c r="B3" i="18" s="1"/>
  <c r="C24" i="4" l="1"/>
  <c r="J44" i="4"/>
  <c r="J12" i="4" s="1"/>
  <c r="K12" i="4" l="1"/>
  <c r="F39" i="4" l="1"/>
  <c r="F41" i="4" s="1"/>
  <c r="F73" i="4" s="1"/>
  <c r="F113" i="4" l="1"/>
  <c r="F101" i="4"/>
  <c r="F92" i="4"/>
  <c r="F44" i="4"/>
  <c r="F114" i="4" l="1"/>
  <c r="F77" i="4"/>
  <c r="F104" i="4" s="1"/>
  <c r="C77" i="4"/>
  <c r="K28" i="4" l="1"/>
  <c r="K107" i="4" l="1"/>
  <c r="K108" i="4"/>
  <c r="K109" i="4"/>
  <c r="K110" i="4"/>
  <c r="K111" i="4"/>
  <c r="K112" i="4"/>
  <c r="K106" i="4"/>
  <c r="K96" i="4"/>
  <c r="K97" i="4"/>
  <c r="K98" i="4"/>
  <c r="K99" i="4"/>
  <c r="K100" i="4"/>
  <c r="K95" i="4"/>
  <c r="K83" i="4"/>
  <c r="K84" i="4"/>
  <c r="K85" i="4"/>
  <c r="K86" i="4"/>
  <c r="K87" i="4"/>
  <c r="K88" i="4"/>
  <c r="K89" i="4"/>
  <c r="K90" i="4"/>
  <c r="K91" i="4"/>
  <c r="K82" i="4"/>
  <c r="K65" i="4"/>
  <c r="K66" i="4"/>
  <c r="K67" i="4"/>
  <c r="K68" i="4"/>
  <c r="K69" i="4"/>
  <c r="K70" i="4"/>
  <c r="K71" i="4"/>
  <c r="K64" i="4"/>
  <c r="K49" i="4"/>
  <c r="K50" i="4"/>
  <c r="K51" i="4"/>
  <c r="K52" i="4"/>
  <c r="K53" i="4"/>
  <c r="K54" i="4"/>
  <c r="K55" i="4"/>
  <c r="K56" i="4"/>
  <c r="K57" i="4"/>
  <c r="K58" i="4"/>
  <c r="K59" i="4"/>
  <c r="K60" i="4"/>
  <c r="K27" i="4"/>
  <c r="K29" i="4"/>
  <c r="K30" i="4"/>
  <c r="K34" i="4"/>
  <c r="K35" i="4"/>
  <c r="K37" i="4"/>
  <c r="K38" i="4"/>
  <c r="K26" i="4"/>
  <c r="K20" i="4"/>
  <c r="K21" i="4"/>
  <c r="K22" i="4"/>
  <c r="K23" i="4"/>
  <c r="K14" i="4"/>
  <c r="K15" i="4"/>
  <c r="K16" i="4"/>
  <c r="K17" i="4"/>
  <c r="K18" i="4"/>
  <c r="K13" i="4"/>
  <c r="D113" i="4"/>
  <c r="E113" i="4"/>
  <c r="G113" i="4"/>
  <c r="H113" i="4"/>
  <c r="I113" i="4"/>
  <c r="J113" i="4"/>
  <c r="E101" i="4"/>
  <c r="G101" i="4"/>
  <c r="H101" i="4"/>
  <c r="I101" i="4"/>
  <c r="E92" i="4"/>
  <c r="G92" i="4"/>
  <c r="H92" i="4"/>
  <c r="I92" i="4"/>
  <c r="J92" i="4"/>
  <c r="D33" i="4"/>
  <c r="D39" i="4" s="1"/>
  <c r="E33" i="4"/>
  <c r="E39" i="4" s="1"/>
  <c r="G33" i="4"/>
  <c r="G39" i="4" s="1"/>
  <c r="H33" i="4"/>
  <c r="H39" i="4" s="1"/>
  <c r="I33" i="4"/>
  <c r="I39" i="4" s="1"/>
  <c r="J33" i="4"/>
  <c r="J39" i="4" s="1"/>
  <c r="D19" i="4"/>
  <c r="D24" i="4" s="1"/>
  <c r="E19" i="4"/>
  <c r="E24" i="4" s="1"/>
  <c r="G19" i="4"/>
  <c r="G24" i="4" s="1"/>
  <c r="H19" i="4"/>
  <c r="H24" i="4" s="1"/>
  <c r="I19" i="4"/>
  <c r="I24" i="4" s="1"/>
  <c r="J19" i="4"/>
  <c r="E44" i="4"/>
  <c r="G44" i="4"/>
  <c r="H44" i="4"/>
  <c r="I44" i="4"/>
  <c r="G41" i="4" l="1"/>
  <c r="K113" i="4"/>
  <c r="D44" i="4"/>
  <c r="J104" i="4"/>
  <c r="K77" i="4"/>
  <c r="K104" i="4" s="1"/>
  <c r="I77" i="4"/>
  <c r="I104" i="4" s="1"/>
  <c r="H77" i="4"/>
  <c r="H104" i="4" s="1"/>
  <c r="G77" i="4"/>
  <c r="G104" i="4" s="1"/>
  <c r="E77" i="4"/>
  <c r="E104" i="4" s="1"/>
  <c r="K101" i="4"/>
  <c r="K92" i="4"/>
  <c r="H41" i="4"/>
  <c r="I41" i="4"/>
  <c r="J24" i="4"/>
  <c r="J41" i="4" s="1"/>
  <c r="D41" i="4"/>
  <c r="D73" i="4" s="1"/>
  <c r="E41" i="4"/>
  <c r="D77" i="4" l="1"/>
  <c r="D104" i="4" s="1"/>
  <c r="G114" i="4"/>
  <c r="G73" i="4"/>
  <c r="H114" i="4"/>
  <c r="H73" i="4"/>
  <c r="D114" i="4"/>
  <c r="I114" i="4"/>
  <c r="I73" i="4"/>
  <c r="J114" i="4"/>
  <c r="J73" i="4"/>
  <c r="E114" i="4"/>
  <c r="E73" i="4"/>
  <c r="C113" i="4"/>
  <c r="B26" i="4" l="1"/>
  <c r="B27" i="4" l="1"/>
  <c r="B28" i="4" l="1"/>
  <c r="B29" i="4" l="1"/>
  <c r="B30" i="4" l="1"/>
  <c r="B31" i="4" l="1"/>
  <c r="B32" i="4" l="1"/>
  <c r="B33" i="4" l="1"/>
  <c r="A94" i="4" l="1"/>
  <c r="K19" i="4"/>
  <c r="K33" i="4" l="1"/>
  <c r="K39" i="4" s="1"/>
  <c r="C41" i="4" l="1"/>
  <c r="K24" i="4"/>
  <c r="K41" i="4" s="1"/>
  <c r="K114" i="4" s="1"/>
  <c r="C73" i="4" l="1"/>
  <c r="C74" i="4" s="1"/>
  <c r="C42" i="4"/>
  <c r="D42" i="4" s="1"/>
  <c r="E42" i="4" s="1"/>
  <c r="K73" i="4"/>
  <c r="F42" i="4" l="1"/>
  <c r="G42" i="4" s="1"/>
  <c r="H42" i="4" s="1"/>
  <c r="I42" i="4" s="1"/>
  <c r="J42" i="4" s="1"/>
  <c r="K42" i="4" s="1"/>
  <c r="C114" i="4"/>
  <c r="C115" i="4" s="1"/>
  <c r="D115" i="4" s="1"/>
  <c r="E115" i="4" s="1"/>
  <c r="F115" i="4" s="1"/>
  <c r="G115" i="4" s="1"/>
  <c r="H115" i="4" s="1"/>
  <c r="I115" i="4" s="1"/>
  <c r="J115" i="4" s="1"/>
  <c r="K115" i="4" s="1"/>
  <c r="D74" i="4" l="1"/>
  <c r="E74" i="4" s="1"/>
  <c r="F74" i="4" l="1"/>
  <c r="G74" i="4" s="1"/>
  <c r="H74" i="4" s="1"/>
  <c r="I74" i="4" s="1"/>
  <c r="J74" i="4" s="1"/>
  <c r="K74" i="4" s="1"/>
  <c r="D27" i="18"/>
  <c r="D14" i="18" l="1"/>
  <c r="D15" i="18" l="1"/>
  <c r="D28" i="18"/>
  <c r="D29" i="18" s="1"/>
  <c r="E27" i="18" s="1"/>
  <c r="D19" i="18"/>
  <c r="E14" i="18" l="1"/>
  <c r="E35" i="18" l="1"/>
  <c r="E28" i="18"/>
  <c r="E29" i="18" s="1"/>
  <c r="F27" i="18" s="1"/>
  <c r="E19" i="18"/>
  <c r="E15" i="18"/>
  <c r="F14" i="18" l="1"/>
  <c r="F28" i="18" l="1"/>
  <c r="F29" i="18" s="1"/>
  <c r="G27" i="18" s="1"/>
  <c r="F15" i="18"/>
  <c r="F35" i="18"/>
  <c r="F19" i="18"/>
  <c r="G14" i="18" l="1"/>
  <c r="G15" i="18" l="1"/>
  <c r="G28" i="18"/>
  <c r="G29" i="18" s="1"/>
  <c r="H27" i="18" s="1"/>
  <c r="G35" i="18"/>
  <c r="G19" i="18"/>
  <c r="H14" i="18" l="1"/>
  <c r="H19" i="18" l="1"/>
  <c r="H35" i="18"/>
  <c r="H15" i="18"/>
  <c r="H28" i="18"/>
  <c r="H29" i="18" s="1"/>
  <c r="I27" i="18" s="1"/>
  <c r="I14" i="18" l="1"/>
  <c r="I19" i="18" l="1"/>
  <c r="I15" i="18"/>
  <c r="I35" i="18"/>
  <c r="I28" i="18"/>
  <c r="I29" i="18" s="1"/>
</calcChain>
</file>

<file path=xl/sharedStrings.xml><?xml version="1.0" encoding="utf-8"?>
<sst xmlns="http://schemas.openxmlformats.org/spreadsheetml/2006/main" count="149" uniqueCount="129">
  <si>
    <t>Reporting Date:</t>
  </si>
  <si>
    <t>Sign-Off Sheet</t>
  </si>
  <si>
    <t>Reasonable steps, including high-level sense checks, have been performed to provide a reasonable degree of comfort over the accuracy of the submission.</t>
  </si>
  <si>
    <t>PERSON AUTHORISING THE RETURN</t>
  </si>
  <si>
    <t>Name and Designation:</t>
  </si>
  <si>
    <t>Signature:</t>
  </si>
  <si>
    <t>PERSON COMPLETING THE RETURN:</t>
  </si>
  <si>
    <t>Name and designation:</t>
  </si>
  <si>
    <t>Company Name:</t>
  </si>
  <si>
    <t>Note: Even where there is no information to report, a nil submission should still be made.</t>
  </si>
  <si>
    <t>Liquidity risk</t>
  </si>
  <si>
    <t>(Confidential and not available for inspection by the public)</t>
  </si>
  <si>
    <t>[light beige]</t>
  </si>
  <si>
    <t>= information to be typed in</t>
  </si>
  <si>
    <t>Name of  Market Infrastructure</t>
  </si>
  <si>
    <t>[light blue]</t>
  </si>
  <si>
    <t>= information calculated on this sheet</t>
  </si>
  <si>
    <t>[dark blue]</t>
  </si>
  <si>
    <t>= information from another sheet</t>
  </si>
  <si>
    <t>All rand amounts in R'000</t>
  </si>
  <si>
    <t>Only operational liquidity cash flows should be reported in this tab.</t>
  </si>
  <si>
    <t>Cash flow item</t>
  </si>
  <si>
    <t>Line no</t>
  </si>
  <si>
    <t>Next day</t>
  </si>
  <si>
    <t>Day 3</t>
  </si>
  <si>
    <t xml:space="preserve">Day 4 to day 7 </t>
  </si>
  <si>
    <t>Day 8 to 1 Month</t>
  </si>
  <si>
    <t>More than 1 month to 2 months</t>
  </si>
  <si>
    <t>More than 2 months to 6 months</t>
  </si>
  <si>
    <t>Fee income</t>
  </si>
  <si>
    <t>Due from Group entities</t>
  </si>
  <si>
    <t>Taxation</t>
  </si>
  <si>
    <t>Trade and other receivables</t>
  </si>
  <si>
    <t>Interest received</t>
  </si>
  <si>
    <t>Dividends received</t>
  </si>
  <si>
    <t>Other sources of cash inflows</t>
  </si>
  <si>
    <t>Total inflows</t>
  </si>
  <si>
    <t>Trade and other payables</t>
  </si>
  <si>
    <t>Salaries/Wages</t>
  </si>
  <si>
    <t>Dividends paid</t>
  </si>
  <si>
    <t>Shareholder outflows</t>
  </si>
  <si>
    <t>Interest paid</t>
  </si>
  <si>
    <t>Capital expenditure</t>
  </si>
  <si>
    <t>Other sources of cash outflows</t>
  </si>
  <si>
    <t>Total outflows</t>
  </si>
  <si>
    <t>Funding gap before funding sources</t>
  </si>
  <si>
    <t>Cumulative funding gap before funding sources</t>
  </si>
  <si>
    <t>Funding sources</t>
  </si>
  <si>
    <t>Total</t>
  </si>
  <si>
    <t>Type of funding (cash balance/overdraft facility)</t>
  </si>
  <si>
    <t>Name of institution</t>
  </si>
  <si>
    <t>Funding gap after funding sources</t>
  </si>
  <si>
    <t>Cumulative funding gap after funding sources</t>
  </si>
  <si>
    <t>Contingent Funding Sources</t>
  </si>
  <si>
    <t>Existing</t>
  </si>
  <si>
    <t xml:space="preserve">Name </t>
  </si>
  <si>
    <t>New</t>
  </si>
  <si>
    <t>Type of funding</t>
  </si>
  <si>
    <t>Name</t>
  </si>
  <si>
    <t>Funding gap after contingent funding sources</t>
  </si>
  <si>
    <t>Cumulative funding gap after contingent funding sources</t>
  </si>
  <si>
    <t>Annexure C Line item descriptions</t>
  </si>
  <si>
    <t>Refers to all types of fees received by the institution. (for example transactions fees, listing fees, issuer fees, information services fees, corporate action fees, settlement fees)</t>
  </si>
  <si>
    <t>Refers to intercompany charges recouped from group companies and loans received/receivable from group companies.</t>
  </si>
  <si>
    <t>Refers to all taxation receivable from SARS (VAT, Income tax, Dividends withholding tax, Securities tax)</t>
  </si>
  <si>
    <t>Refers to all sundry debtors (excluding fees and any other items specifies under the inflows categories)</t>
  </si>
  <si>
    <t>Refers to interest receivable from financial institutions or loans granted.</t>
  </si>
  <si>
    <t>Refers to dividends to be received.</t>
  </si>
  <si>
    <t>Refer to all other inflows to be received (including financing to be received from external parties)</t>
  </si>
  <si>
    <t>Refer to forecasted cash operating expenditure excluding salaries</t>
  </si>
  <si>
    <t>Refers to all employees costs payable</t>
  </si>
  <si>
    <t>Refers to all taxation payable from SARS (VAT, Income tax, Dividends withholding tax, Securities tax)</t>
  </si>
  <si>
    <t>Refers to dividends payable</t>
  </si>
  <si>
    <t>Refers to repayments of funding to shareholders excluding dividends payable</t>
  </si>
  <si>
    <t>Refers to interest payable to financial institutions or loans received.</t>
  </si>
  <si>
    <t>Refers to planned capital expenditure.</t>
  </si>
  <si>
    <t>Refer to all other outflows repayable (including financing repayable to external parties)</t>
  </si>
  <si>
    <t>Note</t>
  </si>
  <si>
    <t>Funding sources should include only those funding for which the market infrastructure has high probability to receive funding.</t>
  </si>
  <si>
    <t>Where there are conditions placed by the funder the market infrastructure should have met the condition or have reasonable evidence to believe the market infrastructure will have met to the condition at the time it is included on the forecast.</t>
  </si>
  <si>
    <t>Bank balances should include available overdrafts and credit facilities.</t>
  </si>
  <si>
    <t>The maturity bucketing for the funding should reflect the time to accessibility of the funding.</t>
  </si>
  <si>
    <t>PURPOSE</t>
  </si>
  <si>
    <t>Stressed Cash Flows</t>
  </si>
  <si>
    <t>Day 2</t>
  </si>
  <si>
    <t>Default Fund</t>
  </si>
  <si>
    <t>More than 6 months to 12 months</t>
  </si>
  <si>
    <t>The purpose of this tab is for the Central Clearing counterparty to report the stress results relating to the default of a clearing member.</t>
  </si>
  <si>
    <t>Other types of funding not indicated above</t>
  </si>
  <si>
    <t>Type of funding (Equity/Loan)</t>
  </si>
  <si>
    <t>Committed Shareholder Funding (Equity/Loans)</t>
  </si>
  <si>
    <t>Bank Balances Including Central Bank Balances, excluding amounts held for minimum regulatory capital purposes</t>
  </si>
  <si>
    <t>Money market instruments and government securities, excluding amounts held for minimum regulatory capital purposes</t>
  </si>
  <si>
    <t>Clearing Member (CM) Default - Liquidity Stress Test</t>
  </si>
  <si>
    <t>Day 1</t>
  </si>
  <si>
    <t>Liquidity Need</t>
  </si>
  <si>
    <t>Available Liquid Resources</t>
  </si>
  <si>
    <t>Liquidity Shortfall</t>
  </si>
  <si>
    <t>Total VM Profits due to the Market</t>
  </si>
  <si>
    <t>VM Gains Haircut</t>
  </si>
  <si>
    <t>VM Gains Haircut%</t>
  </si>
  <si>
    <t>Liquidity Facility Replenishment</t>
  </si>
  <si>
    <t>VM Gain Haircut Repayment</t>
  </si>
  <si>
    <t>Opening position</t>
  </si>
  <si>
    <t>Daily utilisation</t>
  </si>
  <si>
    <t>Closing position</t>
  </si>
  <si>
    <t>Liquidity Facilities</t>
  </si>
  <si>
    <t>Total Liquidity Facilities (including facility with defaulting CM)</t>
  </si>
  <si>
    <t>Liquidity Facility of Defaulting CM</t>
  </si>
  <si>
    <t>Total Liquidity Facilities (excluding facility with defaulting CM)</t>
  </si>
  <si>
    <t>Liquidity Facilities that can be applied to meeting Liquidity Need</t>
  </si>
  <si>
    <t>Margin Collateral</t>
  </si>
  <si>
    <t>Total IM on Call (excluding IM invested with defaulting CM)</t>
  </si>
  <si>
    <t>The value of the IM of the affected entities that may be applied to meeting their VM obligations</t>
  </si>
  <si>
    <t>CM excess sEAD profits that can be applied to meeting obligations of it's affected clients</t>
  </si>
  <si>
    <t>Less any securities collateral that is not yet liquidated by end of Day 1 and 2*</t>
  </si>
  <si>
    <t>Default Fund on Call (excluding DF contribution invested with defaulting CM)</t>
  </si>
  <si>
    <t>Available Default Fund (excluding defaulting CM) that can be applied to meeting Liquidity Need</t>
  </si>
  <si>
    <t>Default Fund utilised</t>
  </si>
  <si>
    <t>Default Fund invested by Institution</t>
  </si>
  <si>
    <t>Day 4</t>
  </si>
  <si>
    <t>Day 5</t>
  </si>
  <si>
    <t>Day 6</t>
  </si>
  <si>
    <t>Day 7</t>
  </si>
  <si>
    <t>Liquid resources that can be applied</t>
  </si>
  <si>
    <t>Day2</t>
  </si>
  <si>
    <t>VM obligation defaulted on by CM</t>
  </si>
  <si>
    <t>Name of CCP</t>
  </si>
  <si>
    <t>Type of institution(Defaulting clearing member/ Non defaulting clearing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</si>
</sst>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_);_(* \(#,##0\);_(* &quot;-&quot;??_);_(@_)"/>
    <numFmt numFmtId="165" formatCode="_ * #,##0_ ;_ * \-#,##0_ ;_ * &quot;-&quot;??_ ;_ @_ "/>
    <numFmt numFmtId="166" formatCode="yyyy/mm/dd;@"/>
    <numFmt numFmtId="167" formatCode="[$-F800]dddd\,\ mmmm\ dd\,\ yyyy"/>
    <numFmt numFmtId="168" formatCode="_-&quot;R&quot;* #,##0_-;\-&quot;R&quot;* #,##0_-;_-&quot;R&quot;* &quot;-&quot;??_-;_-@_-"/>
    <numFmt numFmtId="169" formatCode="_-&quot;R&quot;* #,##0.00_-;\-&quot;R&quot;* #,##0.00_-;_-&quot;R&quot;* &quot;-&quot;??_-;_-@_-"/>
    <numFmt numFmtId="170" formatCode="_ * #,##0.0000000000_ ;_ * \-#,##0.0000000000_ ;_ * &quot;-&quot;??_ ;_ @_ "/>
  </numFmts>
  <fonts count="34" x14ac:knownFonts="1">
    <font>
      <sz val="11"/>
      <color theme="1"/>
      <name val="Calibri"/>
      <family val="2"/>
      <scheme val="minor"/>
    </font>
    <font>
      <sz val="11"/>
      <color theme="1"/>
      <name val="Calibri"/>
      <family val="2"/>
      <scheme val="minor"/>
    </font>
    <font>
      <b/>
      <sz val="13"/>
      <color theme="3"/>
      <name val="Calibri"/>
      <family val="2"/>
      <scheme val="minor"/>
    </font>
    <font>
      <sz val="10"/>
      <name val="Arial"/>
      <family val="2"/>
    </font>
    <font>
      <sz val="10"/>
      <color theme="1"/>
      <name val="Arial"/>
      <family val="2"/>
    </font>
    <font>
      <sz val="9"/>
      <name val="Arial"/>
      <family val="2"/>
    </font>
    <font>
      <sz val="9"/>
      <color theme="0"/>
      <name val="Arial"/>
      <family val="2"/>
    </font>
    <font>
      <sz val="9"/>
      <color theme="4" tint="-0.499984740745262"/>
      <name val="Arial"/>
      <family val="2"/>
    </font>
    <font>
      <b/>
      <sz val="12"/>
      <color theme="3" tint="-0.249977111117893"/>
      <name val="Arial"/>
      <family val="2"/>
    </font>
    <font>
      <b/>
      <sz val="12"/>
      <color theme="0"/>
      <name val="Arial"/>
      <family val="2"/>
    </font>
    <font>
      <sz val="11"/>
      <color theme="1"/>
      <name val="Arial"/>
      <family val="2"/>
    </font>
    <font>
      <sz val="11"/>
      <color theme="4" tint="-0.499984740745262"/>
      <name val="Arial"/>
      <family val="2"/>
    </font>
    <font>
      <b/>
      <sz val="11"/>
      <color theme="4" tint="-0.499984740745262"/>
      <name val="Arial"/>
      <family val="2"/>
    </font>
    <font>
      <i/>
      <sz val="11"/>
      <color theme="1"/>
      <name val="Arial"/>
      <family val="2"/>
    </font>
    <font>
      <b/>
      <sz val="11"/>
      <color theme="1"/>
      <name val="Arial"/>
      <family val="2"/>
    </font>
    <font>
      <b/>
      <u val="double"/>
      <sz val="11"/>
      <color theme="4" tint="-0.499984740745262"/>
      <name val="Arial"/>
      <family val="2"/>
    </font>
    <font>
      <b/>
      <sz val="16"/>
      <color theme="3" tint="-0.249977111117893"/>
      <name val="Arial"/>
      <family val="2"/>
    </font>
    <font>
      <sz val="11"/>
      <color theme="3" tint="-0.249977111117893"/>
      <name val="Arial"/>
      <family val="2"/>
    </font>
    <font>
      <i/>
      <sz val="11"/>
      <color theme="3" tint="-0.249977111117893"/>
      <name val="Arial"/>
      <family val="2"/>
    </font>
    <font>
      <b/>
      <sz val="11"/>
      <color theme="3" tint="-0.249977111117893"/>
      <name val="Arial"/>
      <family val="2"/>
    </font>
    <font>
      <b/>
      <i/>
      <sz val="11"/>
      <color theme="1"/>
      <name val="Arial"/>
      <family val="2"/>
    </font>
    <font>
      <sz val="8"/>
      <color theme="1"/>
      <name val="Arial"/>
      <family val="2"/>
    </font>
    <font>
      <sz val="10"/>
      <color theme="0"/>
      <name val="Arial"/>
      <family val="2"/>
    </font>
    <font>
      <sz val="11"/>
      <color rgb="FFFF0000"/>
      <name val="Arial"/>
      <family val="2"/>
    </font>
    <font>
      <b/>
      <sz val="11"/>
      <color rgb="FFFF0000"/>
      <name val="Arial"/>
      <family val="2"/>
    </font>
    <font>
      <b/>
      <sz val="10"/>
      <color theme="4" tint="-0.499984740745262"/>
      <name val="Arial"/>
      <family val="2"/>
    </font>
    <font>
      <b/>
      <sz val="10"/>
      <color theme="3" tint="-0.249977111117893"/>
      <name val="Arial"/>
      <family val="2"/>
    </font>
    <font>
      <sz val="10"/>
      <color theme="4" tint="-0.499984740745262"/>
      <name val="Arial"/>
      <family val="2"/>
    </font>
    <font>
      <b/>
      <sz val="10"/>
      <color theme="3"/>
      <name val="Arial"/>
      <family val="2"/>
    </font>
    <font>
      <i/>
      <sz val="10"/>
      <color theme="3"/>
      <name val="Arial"/>
      <family val="2"/>
    </font>
    <font>
      <b/>
      <sz val="10"/>
      <color rgb="FFFF0000"/>
      <name val="Arial"/>
      <family val="2"/>
    </font>
    <font>
      <sz val="10"/>
      <color rgb="FFFF0000"/>
      <name val="Arial"/>
      <family val="2"/>
    </font>
    <font>
      <b/>
      <u val="double"/>
      <sz val="10"/>
      <color theme="4" tint="-0.499984740745262"/>
      <name val="Arial"/>
      <family val="2"/>
    </font>
    <font>
      <i/>
      <sz val="8"/>
      <name val="Arial"/>
      <family val="2"/>
    </font>
  </fonts>
  <fills count="7">
    <fill>
      <patternFill patternType="none"/>
    </fill>
    <fill>
      <patternFill patternType="gray125"/>
    </fill>
    <fill>
      <patternFill patternType="solid">
        <fgColor theme="0"/>
        <bgColor indexed="64"/>
      </patternFill>
    </fill>
    <fill>
      <patternFill patternType="solid">
        <fgColor rgb="FFDCB996"/>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ck">
        <color theme="4" tint="0.499984740745262"/>
      </bottom>
      <diagonal/>
    </border>
    <border>
      <left/>
      <right/>
      <top style="thin">
        <color indexed="64"/>
      </top>
      <bottom/>
      <diagonal/>
    </border>
    <border>
      <left/>
      <right/>
      <top/>
      <bottom style="medium">
        <color indexed="64"/>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bottom style="thin">
        <color theme="3" tint="-0.249977111117893"/>
      </bottom>
      <diagonal/>
    </border>
    <border>
      <left style="medium">
        <color indexed="64"/>
      </left>
      <right style="hair">
        <color auto="1"/>
      </right>
      <top style="medium">
        <color indexed="64"/>
      </top>
      <bottom style="medium">
        <color indexed="64"/>
      </bottom>
      <diagonal/>
    </border>
    <border>
      <left style="thin">
        <color theme="3" tint="-0.249977111117893"/>
      </left>
      <right/>
      <top style="thin">
        <color theme="3" tint="-0.249977111117893"/>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theme="3" tint="-0.249977111117893"/>
      </right>
      <top style="thin">
        <color theme="3" tint="-0.249977111117893"/>
      </top>
      <bottom style="thin">
        <color theme="3" tint="-0.249977111117893"/>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theme="3" tint="-0.249977111117893"/>
      </right>
      <top style="thin">
        <color theme="3" tint="-0.249977111117893"/>
      </top>
      <bottom style="thin">
        <color theme="3" tint="-0.249977111117893"/>
      </bottom>
      <diagonal/>
    </border>
    <border>
      <left style="medium">
        <color indexed="64"/>
      </left>
      <right style="hair">
        <color auto="1"/>
      </right>
      <top style="medium">
        <color indexed="64"/>
      </top>
      <bottom/>
      <diagonal/>
    </border>
    <border>
      <left/>
      <right/>
      <top style="thin">
        <color theme="3" tint="-0.249977111117893"/>
      </top>
      <bottom style="thin">
        <color theme="3" tint="-0.249977111117893"/>
      </bottom>
      <diagonal/>
    </border>
    <border>
      <left/>
      <right/>
      <top/>
      <bottom style="medium">
        <color theme="3" tint="-0.24994659260841701"/>
      </bottom>
      <diagonal/>
    </border>
    <border>
      <left style="medium">
        <color theme="3" tint="-0.24994659260841701"/>
      </left>
      <right style="medium">
        <color theme="3" tint="-0.24994659260841701"/>
      </right>
      <top style="medium">
        <color theme="3" tint="-0.24994659260841701"/>
      </top>
      <bottom/>
      <diagonal/>
    </border>
    <border>
      <left style="medium">
        <color theme="3" tint="-0.24994659260841701"/>
      </left>
      <right style="medium">
        <color theme="3" tint="-0.24994659260841701"/>
      </right>
      <top/>
      <bottom style="medium">
        <color theme="3" tint="-0.24994659260841701"/>
      </bottom>
      <diagonal/>
    </border>
    <border>
      <left/>
      <right style="thin">
        <color theme="3" tint="-0.249977111117893"/>
      </right>
      <top/>
      <bottom style="thin">
        <color theme="3" tint="-0.249977111117893"/>
      </bottom>
      <diagonal/>
    </border>
    <border>
      <left/>
      <right style="thin">
        <color theme="3" tint="-0.249977111117893"/>
      </right>
      <top/>
      <bottom style="medium">
        <color indexed="64"/>
      </bottom>
      <diagonal/>
    </border>
    <border>
      <left style="thin">
        <color indexed="64"/>
      </left>
      <right style="thin">
        <color indexed="64"/>
      </right>
      <top style="thin">
        <color theme="3" tint="-0.249977111117893"/>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theme="3" tint="-0.249977111117893"/>
      </left>
      <right style="thin">
        <color theme="3" tint="-0.249977111117893"/>
      </right>
      <top/>
      <bottom style="medium">
        <color indexed="64"/>
      </bottom>
      <diagonal/>
    </border>
    <border>
      <left/>
      <right/>
      <top/>
      <bottom style="thin">
        <color theme="3" tint="-0.249977111117893"/>
      </bottom>
      <diagonal/>
    </border>
  </borders>
  <cellStyleXfs count="8">
    <xf numFmtId="0" fontId="0" fillId="0" borderId="0"/>
    <xf numFmtId="43" fontId="1" fillId="0" borderId="0" applyFont="0" applyFill="0" applyBorder="0" applyAlignment="0" applyProtection="0"/>
    <xf numFmtId="0" fontId="2" fillId="0" borderId="7" applyNumberFormat="0" applyFill="0" applyAlignment="0" applyProtection="0"/>
    <xf numFmtId="0" fontId="3"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89">
    <xf numFmtId="0" fontId="0" fillId="0" borderId="0" xfId="0"/>
    <xf numFmtId="0" fontId="0" fillId="2" borderId="0" xfId="0" applyFill="1"/>
    <xf numFmtId="165" fontId="4" fillId="3" borderId="10" xfId="1" applyNumberFormat="1" applyFont="1" applyFill="1" applyBorder="1" applyAlignment="1" applyProtection="1">
      <alignment vertical="center" shrinkToFit="1"/>
      <protection locked="0"/>
    </xf>
    <xf numFmtId="165" fontId="4" fillId="3" borderId="11" xfId="1" applyNumberFormat="1" applyFont="1" applyFill="1" applyBorder="1" applyAlignment="1" applyProtection="1">
      <alignment vertical="center" shrinkToFit="1"/>
      <protection locked="0"/>
    </xf>
    <xf numFmtId="164" fontId="7" fillId="4" borderId="1" xfId="5" applyNumberFormat="1" applyFont="1" applyFill="1" applyBorder="1" applyAlignment="1"/>
    <xf numFmtId="0" fontId="5" fillId="3" borderId="1" xfId="0" applyFont="1" applyFill="1" applyBorder="1" applyAlignment="1">
      <alignment horizontal="left" vertical="center"/>
    </xf>
    <xf numFmtId="0" fontId="6" fillId="5" borderId="1" xfId="0" applyFont="1" applyFill="1" applyBorder="1" applyAlignment="1">
      <alignment horizontal="left" vertical="center"/>
    </xf>
    <xf numFmtId="0" fontId="8" fillId="2" borderId="20" xfId="0" applyFont="1" applyFill="1" applyBorder="1" applyAlignment="1">
      <alignment horizontal="left" vertical="center"/>
    </xf>
    <xf numFmtId="166" fontId="9" fillId="2" borderId="0" xfId="0" applyNumberFormat="1" applyFont="1" applyFill="1" applyAlignment="1" applyProtection="1">
      <alignment vertical="center"/>
      <protection locked="0"/>
    </xf>
    <xf numFmtId="43" fontId="4" fillId="3" borderId="12" xfId="1" applyFont="1" applyFill="1" applyBorder="1" applyAlignment="1" applyProtection="1">
      <alignment vertical="center" shrinkToFit="1"/>
      <protection locked="0"/>
    </xf>
    <xf numFmtId="43" fontId="4" fillId="3" borderId="13" xfId="1" applyFont="1" applyFill="1" applyBorder="1" applyAlignment="1" applyProtection="1">
      <alignment vertical="center" shrinkToFit="1"/>
      <protection locked="0"/>
    </xf>
    <xf numFmtId="43" fontId="4" fillId="3" borderId="10" xfId="1" applyFont="1" applyFill="1" applyBorder="1" applyAlignment="1" applyProtection="1">
      <alignment vertical="center" shrinkToFit="1"/>
      <protection locked="0"/>
    </xf>
    <xf numFmtId="43" fontId="4" fillId="3" borderId="11" xfId="1" applyFont="1" applyFill="1" applyBorder="1" applyAlignment="1" applyProtection="1">
      <alignment vertical="center" shrinkToFit="1"/>
      <protection locked="0"/>
    </xf>
    <xf numFmtId="43" fontId="4" fillId="3" borderId="15" xfId="1" applyFont="1" applyFill="1" applyBorder="1" applyAlignment="1" applyProtection="1">
      <alignment vertical="center" shrinkToFit="1"/>
      <protection locked="0"/>
    </xf>
    <xf numFmtId="165" fontId="4" fillId="3" borderId="19" xfId="1" applyNumberFormat="1" applyFont="1" applyFill="1" applyBorder="1" applyAlignment="1" applyProtection="1">
      <alignment horizontal="center" vertical="center" shrinkToFit="1"/>
      <protection locked="0"/>
    </xf>
    <xf numFmtId="165" fontId="4" fillId="3" borderId="11" xfId="1" applyNumberFormat="1" applyFont="1" applyFill="1" applyBorder="1" applyAlignment="1" applyProtection="1">
      <alignment horizontal="center" vertical="center" shrinkToFit="1"/>
      <protection locked="0"/>
    </xf>
    <xf numFmtId="165" fontId="4" fillId="3" borderId="10" xfId="1" applyNumberFormat="1" applyFont="1" applyFill="1" applyBorder="1" applyAlignment="1" applyProtection="1">
      <alignment horizontal="center" vertical="center" shrinkToFit="1"/>
      <protection locked="0"/>
    </xf>
    <xf numFmtId="165" fontId="4" fillId="3" borderId="23" xfId="1" applyNumberFormat="1" applyFont="1" applyFill="1" applyBorder="1" applyAlignment="1" applyProtection="1">
      <alignment horizontal="center" vertical="center" shrinkToFit="1"/>
      <protection locked="0"/>
    </xf>
    <xf numFmtId="0" fontId="11" fillId="2" borderId="3" xfId="4" applyFont="1" applyFill="1" applyBorder="1"/>
    <xf numFmtId="164" fontId="12" fillId="2" borderId="14" xfId="5" applyNumberFormat="1" applyFont="1" applyFill="1" applyBorder="1" applyAlignment="1">
      <alignment horizontal="center"/>
    </xf>
    <xf numFmtId="0" fontId="10" fillId="0" borderId="1" xfId="0" applyFont="1" applyBorder="1" applyAlignment="1">
      <alignment horizontal="center"/>
    </xf>
    <xf numFmtId="0" fontId="13" fillId="2" borderId="0" xfId="0" applyFont="1" applyFill="1"/>
    <xf numFmtId="0" fontId="12" fillId="2" borderId="3" xfId="4" applyFont="1" applyFill="1" applyBorder="1"/>
    <xf numFmtId="0" fontId="10" fillId="0" borderId="1" xfId="0" applyFont="1" applyBorder="1"/>
    <xf numFmtId="43" fontId="12" fillId="4" borderId="1" xfId="1" applyFont="1" applyFill="1" applyBorder="1"/>
    <xf numFmtId="0" fontId="12" fillId="2" borderId="16" xfId="4" applyFont="1" applyFill="1" applyBorder="1"/>
    <xf numFmtId="0" fontId="10" fillId="0" borderId="17" xfId="0" applyFont="1" applyBorder="1" applyAlignment="1">
      <alignment horizontal="center"/>
    </xf>
    <xf numFmtId="43" fontId="12" fillId="4" borderId="18" xfId="1" applyFont="1" applyFill="1" applyBorder="1"/>
    <xf numFmtId="0" fontId="10" fillId="2" borderId="0" xfId="0" applyFont="1" applyFill="1"/>
    <xf numFmtId="43" fontId="10" fillId="2" borderId="0" xfId="1" applyFont="1" applyFill="1"/>
    <xf numFmtId="0" fontId="12" fillId="2" borderId="0" xfId="4" applyFont="1" applyFill="1"/>
    <xf numFmtId="0" fontId="14" fillId="0" borderId="0" xfId="0" applyFont="1" applyAlignment="1">
      <alignment horizontal="center"/>
    </xf>
    <xf numFmtId="0" fontId="14" fillId="2" borderId="0" xfId="0" applyFont="1" applyFill="1" applyAlignment="1">
      <alignment horizontal="center"/>
    </xf>
    <xf numFmtId="0" fontId="12" fillId="2" borderId="16" xfId="4" applyFont="1" applyFill="1" applyBorder="1" applyAlignment="1">
      <alignment horizontal="center"/>
    </xf>
    <xf numFmtId="0" fontId="10" fillId="2" borderId="18" xfId="0" applyFont="1" applyFill="1" applyBorder="1" applyAlignment="1">
      <alignment horizontal="center"/>
    </xf>
    <xf numFmtId="0" fontId="14" fillId="2" borderId="0" xfId="0" applyFont="1" applyFill="1"/>
    <xf numFmtId="43" fontId="14" fillId="2" borderId="0" xfId="1" applyFont="1" applyFill="1" applyAlignment="1">
      <alignment horizontal="center"/>
    </xf>
    <xf numFmtId="0" fontId="12" fillId="2" borderId="0" xfId="4" applyFont="1" applyFill="1" applyAlignment="1">
      <alignment horizontal="center"/>
    </xf>
    <xf numFmtId="43" fontId="10" fillId="2" borderId="0" xfId="1" applyFont="1" applyFill="1" applyBorder="1"/>
    <xf numFmtId="0" fontId="10" fillId="2" borderId="0" xfId="0" applyFont="1" applyFill="1" applyAlignment="1">
      <alignment horizontal="center"/>
    </xf>
    <xf numFmtId="0" fontId="12" fillId="2" borderId="0" xfId="4" applyFont="1" applyFill="1" applyAlignment="1">
      <alignment horizontal="center" vertical="center"/>
    </xf>
    <xf numFmtId="43" fontId="10" fillId="2" borderId="2" xfId="1" applyFont="1" applyFill="1" applyBorder="1"/>
    <xf numFmtId="0" fontId="12" fillId="2" borderId="8" xfId="4" applyFont="1" applyFill="1" applyBorder="1"/>
    <xf numFmtId="43" fontId="10" fillId="2" borderId="0" xfId="0" applyNumberFormat="1" applyFont="1" applyFill="1"/>
    <xf numFmtId="0" fontId="15" fillId="2" borderId="0" xfId="0" applyFont="1" applyFill="1"/>
    <xf numFmtId="0" fontId="11" fillId="2" borderId="0" xfId="0" applyFont="1" applyFill="1" applyAlignment="1">
      <alignment horizontal="center"/>
    </xf>
    <xf numFmtId="0" fontId="11" fillId="2" borderId="0" xfId="0" applyFont="1" applyFill="1"/>
    <xf numFmtId="0" fontId="12" fillId="2" borderId="0" xfId="0" applyFont="1" applyFill="1"/>
    <xf numFmtId="0" fontId="11" fillId="2" borderId="0" xfId="0" applyFont="1" applyFill="1" applyAlignment="1">
      <alignment horizontal="left"/>
    </xf>
    <xf numFmtId="0" fontId="12" fillId="2" borderId="0" xfId="0" applyFont="1" applyFill="1" applyAlignment="1">
      <alignment horizontal="left"/>
    </xf>
    <xf numFmtId="0" fontId="11" fillId="2" borderId="0" xfId="0" applyFont="1" applyFill="1" applyAlignment="1">
      <alignment vertical="top" wrapText="1"/>
    </xf>
    <xf numFmtId="43" fontId="12" fillId="2" borderId="14" xfId="1" applyFont="1" applyFill="1" applyBorder="1" applyAlignment="1">
      <alignment horizontal="center"/>
    </xf>
    <xf numFmtId="43" fontId="12" fillId="2" borderId="24" xfId="1" applyFont="1" applyFill="1" applyBorder="1" applyAlignment="1">
      <alignment horizontal="center"/>
    </xf>
    <xf numFmtId="165" fontId="4" fillId="3" borderId="25" xfId="1" applyNumberFormat="1" applyFont="1" applyFill="1" applyBorder="1" applyAlignment="1" applyProtection="1">
      <alignment horizontal="center" vertical="center" shrinkToFit="1"/>
      <protection locked="0"/>
    </xf>
    <xf numFmtId="43" fontId="4" fillId="3" borderId="1" xfId="1" applyFont="1" applyFill="1" applyBorder="1" applyAlignment="1" applyProtection="1">
      <alignment vertical="center" shrinkToFit="1"/>
      <protection locked="0"/>
    </xf>
    <xf numFmtId="0" fontId="16" fillId="2" borderId="26" xfId="0" applyFont="1" applyFill="1" applyBorder="1" applyAlignment="1">
      <alignment vertical="center"/>
    </xf>
    <xf numFmtId="0" fontId="17" fillId="2" borderId="26" xfId="0" applyFont="1" applyFill="1" applyBorder="1" applyAlignment="1">
      <alignment vertical="center"/>
    </xf>
    <xf numFmtId="0" fontId="18" fillId="2" borderId="26" xfId="0" applyFont="1" applyFill="1" applyBorder="1" applyAlignment="1">
      <alignment vertical="center"/>
    </xf>
    <xf numFmtId="0" fontId="17" fillId="2" borderId="0" xfId="0" applyFont="1" applyFill="1"/>
    <xf numFmtId="0" fontId="8" fillId="2" borderId="0" xfId="0" applyFont="1" applyFill="1"/>
    <xf numFmtId="0" fontId="19" fillId="2" borderId="0" xfId="0" applyFont="1" applyFill="1" applyAlignment="1">
      <alignment vertical="center"/>
    </xf>
    <xf numFmtId="0" fontId="19" fillId="3" borderId="9" xfId="0" applyFont="1" applyFill="1" applyBorder="1" applyAlignment="1" applyProtection="1">
      <alignment vertical="center"/>
      <protection locked="0"/>
    </xf>
    <xf numFmtId="0" fontId="17" fillId="3" borderId="9" xfId="0" applyFont="1" applyFill="1" applyBorder="1" applyAlignment="1" applyProtection="1">
      <alignment vertical="center"/>
      <protection locked="0"/>
    </xf>
    <xf numFmtId="0" fontId="17" fillId="2" borderId="0" xfId="0" applyFont="1" applyFill="1" applyAlignment="1">
      <alignment vertical="center"/>
    </xf>
    <xf numFmtId="0" fontId="6" fillId="5" borderId="1" xfId="0" applyFont="1" applyFill="1" applyBorder="1" applyAlignment="1">
      <alignment horizontal="center" vertical="center"/>
    </xf>
    <xf numFmtId="167" fontId="5" fillId="3" borderId="1" xfId="0" applyNumberFormat="1" applyFont="1" applyFill="1" applyBorder="1" applyAlignment="1" applyProtection="1">
      <alignment horizontal="center" vertical="center"/>
      <protection locked="0"/>
    </xf>
    <xf numFmtId="43" fontId="12" fillId="2" borderId="0" xfId="1" applyFont="1" applyFill="1" applyBorder="1"/>
    <xf numFmtId="0" fontId="20" fillId="2" borderId="0" xfId="0" applyFont="1" applyFill="1"/>
    <xf numFmtId="0" fontId="11" fillId="6" borderId="0" xfId="0" applyFont="1" applyFill="1"/>
    <xf numFmtId="0" fontId="3" fillId="2" borderId="0" xfId="3" applyFill="1"/>
    <xf numFmtId="0" fontId="10" fillId="0" borderId="0" xfId="0" applyFont="1"/>
    <xf numFmtId="0" fontId="21" fillId="0" borderId="0" xfId="0" applyFont="1"/>
    <xf numFmtId="43" fontId="12" fillId="4" borderId="9" xfId="1" applyFont="1" applyFill="1" applyBorder="1"/>
    <xf numFmtId="0" fontId="14" fillId="0" borderId="0" xfId="0" applyFont="1"/>
    <xf numFmtId="0" fontId="11" fillId="0" borderId="0" xfId="0" applyFont="1"/>
    <xf numFmtId="0" fontId="10" fillId="0" borderId="0" xfId="0" applyFont="1" applyAlignment="1">
      <alignment horizontal="center"/>
    </xf>
    <xf numFmtId="43" fontId="10" fillId="0" borderId="6" xfId="1" applyFont="1" applyBorder="1"/>
    <xf numFmtId="0" fontId="24" fillId="2" borderId="0" xfId="0" applyFont="1" applyFill="1"/>
    <xf numFmtId="0" fontId="23" fillId="0" borderId="0" xfId="0" applyFont="1"/>
    <xf numFmtId="0" fontId="11" fillId="0" borderId="3" xfId="4" applyFont="1" applyBorder="1"/>
    <xf numFmtId="165" fontId="4" fillId="3" borderId="29" xfId="1" applyNumberFormat="1" applyFont="1" applyFill="1" applyBorder="1" applyAlignment="1" applyProtection="1">
      <alignment horizontal="center" vertical="center" shrinkToFit="1"/>
      <protection locked="0"/>
    </xf>
    <xf numFmtId="0" fontId="12" fillId="2" borderId="16" xfId="4" applyFont="1" applyFill="1" applyBorder="1" applyAlignment="1">
      <alignment horizontal="left"/>
    </xf>
    <xf numFmtId="43" fontId="4" fillId="3" borderId="31" xfId="1" applyFont="1" applyFill="1" applyBorder="1" applyAlignment="1" applyProtection="1">
      <alignment vertical="center" shrinkToFit="1"/>
      <protection locked="0"/>
    </xf>
    <xf numFmtId="165" fontId="4" fillId="3" borderId="1" xfId="1" applyNumberFormat="1" applyFont="1" applyFill="1" applyBorder="1" applyAlignment="1" applyProtection="1">
      <alignment horizontal="center" vertical="center" shrinkToFit="1"/>
      <protection locked="0"/>
    </xf>
    <xf numFmtId="0" fontId="26" fillId="2" borderId="27" xfId="0" applyFont="1" applyFill="1" applyBorder="1" applyAlignment="1">
      <alignment horizontal="left" vertical="center"/>
    </xf>
    <xf numFmtId="0" fontId="4" fillId="2" borderId="0" xfId="0" applyFont="1" applyFill="1" applyAlignment="1">
      <alignment horizontal="center"/>
    </xf>
    <xf numFmtId="0" fontId="4" fillId="2" borderId="0" xfId="0" applyFont="1" applyFill="1"/>
    <xf numFmtId="0" fontId="3" fillId="3" borderId="1" xfId="0" applyFont="1" applyFill="1" applyBorder="1" applyAlignment="1">
      <alignment horizontal="left" vertical="center"/>
    </xf>
    <xf numFmtId="165" fontId="3" fillId="2" borderId="0" xfId="1" applyNumberFormat="1" applyFont="1" applyFill="1"/>
    <xf numFmtId="0" fontId="3" fillId="2" borderId="0" xfId="0" applyFont="1" applyFill="1" applyAlignment="1">
      <alignment horizontal="left" vertical="center"/>
    </xf>
    <xf numFmtId="0" fontId="4" fillId="0" borderId="0" xfId="0" applyFont="1"/>
    <xf numFmtId="0" fontId="4" fillId="0" borderId="21" xfId="0" applyFont="1" applyBorder="1"/>
    <xf numFmtId="164" fontId="27" fillId="4" borderId="1" xfId="5" applyNumberFormat="1" applyFont="1" applyFill="1" applyBorder="1" applyAlignment="1"/>
    <xf numFmtId="164" fontId="27" fillId="2" borderId="0" xfId="5" applyNumberFormat="1" applyFont="1" applyFill="1" applyBorder="1" applyAlignment="1"/>
    <xf numFmtId="0" fontId="26" fillId="2" borderId="28" xfId="0" applyFont="1" applyFill="1" applyBorder="1" applyAlignment="1">
      <alignment horizontal="left" vertical="center"/>
    </xf>
    <xf numFmtId="167" fontId="22" fillId="5" borderId="1" xfId="0" applyNumberFormat="1" applyFont="1" applyFill="1" applyBorder="1" applyAlignment="1">
      <alignment horizontal="center" vertical="center"/>
    </xf>
    <xf numFmtId="167" fontId="22" fillId="2" borderId="0" xfId="0" applyNumberFormat="1" applyFont="1" applyFill="1" applyAlignment="1">
      <alignment horizontal="center" vertical="center"/>
    </xf>
    <xf numFmtId="0" fontId="22" fillId="5" borderId="1" xfId="0" applyFont="1" applyFill="1" applyBorder="1" applyAlignment="1">
      <alignment horizontal="left" vertical="center"/>
    </xf>
    <xf numFmtId="0" fontId="22" fillId="2" borderId="0" xfId="0" applyFont="1" applyFill="1" applyAlignment="1">
      <alignment horizontal="left" vertical="center"/>
    </xf>
    <xf numFmtId="0" fontId="26" fillId="2" borderId="20" xfId="0" applyFont="1" applyFill="1" applyBorder="1" applyAlignment="1">
      <alignment horizontal="left" vertical="center"/>
    </xf>
    <xf numFmtId="165" fontId="4" fillId="2" borderId="0" xfId="1" applyNumberFormat="1" applyFont="1" applyFill="1"/>
    <xf numFmtId="0" fontId="27" fillId="2" borderId="0" xfId="0" applyFont="1" applyFill="1"/>
    <xf numFmtId="0" fontId="28" fillId="2" borderId="0" xfId="2" applyNumberFormat="1" applyFont="1" applyFill="1" applyBorder="1" applyAlignment="1" applyProtection="1">
      <alignment vertical="center"/>
      <protection locked="0"/>
    </xf>
    <xf numFmtId="0" fontId="29" fillId="2" borderId="0" xfId="2" applyNumberFormat="1" applyFont="1" applyFill="1" applyBorder="1" applyAlignment="1" applyProtection="1">
      <alignment vertical="center"/>
      <protection locked="0"/>
    </xf>
    <xf numFmtId="0" fontId="30" fillId="0" borderId="0" xfId="0" applyFont="1"/>
    <xf numFmtId="0" fontId="4" fillId="2" borderId="9" xfId="0" applyFont="1" applyFill="1" applyBorder="1"/>
    <xf numFmtId="0" fontId="4" fillId="2" borderId="9" xfId="0" applyFont="1" applyFill="1" applyBorder="1" applyAlignment="1">
      <alignment horizontal="center"/>
    </xf>
    <xf numFmtId="164" fontId="25" fillId="2" borderId="32" xfId="5" applyNumberFormat="1" applyFont="1" applyFill="1" applyBorder="1" applyAlignment="1">
      <alignment horizontal="left"/>
    </xf>
    <xf numFmtId="164" fontId="25" fillId="2" borderId="0" xfId="5" applyNumberFormat="1" applyFont="1" applyFill="1" applyBorder="1" applyAlignment="1">
      <alignment horizontal="center"/>
    </xf>
    <xf numFmtId="164" fontId="25" fillId="2" borderId="32" xfId="5" applyNumberFormat="1" applyFont="1" applyFill="1" applyBorder="1" applyAlignment="1">
      <alignment horizontal="center"/>
    </xf>
    <xf numFmtId="43" fontId="4" fillId="3" borderId="6" xfId="1" applyFont="1" applyFill="1" applyBorder="1" applyAlignment="1" applyProtection="1">
      <alignment vertical="center" shrinkToFit="1"/>
      <protection locked="0"/>
    </xf>
    <xf numFmtId="43" fontId="4" fillId="3" borderId="5" xfId="1" applyFont="1" applyFill="1" applyBorder="1" applyAlignment="1" applyProtection="1">
      <alignment vertical="center" shrinkToFit="1"/>
      <protection locked="0"/>
    </xf>
    <xf numFmtId="0" fontId="25" fillId="2" borderId="17" xfId="4" applyFont="1" applyFill="1" applyBorder="1"/>
    <xf numFmtId="0" fontId="25" fillId="2" borderId="0" xfId="4" applyFont="1" applyFill="1"/>
    <xf numFmtId="169" fontId="4" fillId="2" borderId="0" xfId="0" applyNumberFormat="1" applyFont="1" applyFill="1"/>
    <xf numFmtId="0" fontId="25" fillId="2" borderId="33" xfId="4" applyFont="1" applyFill="1" applyBorder="1"/>
    <xf numFmtId="169" fontId="25" fillId="2" borderId="33" xfId="5" applyNumberFormat="1" applyFont="1" applyFill="1" applyBorder="1" applyAlignment="1"/>
    <xf numFmtId="164" fontId="25" fillId="2" borderId="17" xfId="5" applyNumberFormat="1" applyFont="1" applyFill="1" applyBorder="1" applyAlignment="1">
      <alignment horizontal="left"/>
    </xf>
    <xf numFmtId="164" fontId="25" fillId="2" borderId="17" xfId="5" applyNumberFormat="1" applyFont="1" applyFill="1" applyBorder="1" applyAlignment="1">
      <alignment horizontal="center"/>
    </xf>
    <xf numFmtId="165" fontId="4" fillId="2" borderId="0" xfId="1" applyNumberFormat="1" applyFont="1" applyFill="1" applyBorder="1"/>
    <xf numFmtId="43" fontId="4" fillId="2" borderId="33" xfId="1" applyFont="1" applyFill="1" applyBorder="1" applyAlignment="1" applyProtection="1">
      <alignment vertical="center" shrinkToFit="1"/>
      <protection locked="0"/>
    </xf>
    <xf numFmtId="169" fontId="27" fillId="2" borderId="33" xfId="5" applyNumberFormat="1" applyFont="1" applyFill="1" applyBorder="1" applyAlignment="1"/>
    <xf numFmtId="43" fontId="25" fillId="2" borderId="0" xfId="1" applyFont="1" applyFill="1" applyBorder="1"/>
    <xf numFmtId="0" fontId="25" fillId="2" borderId="18" xfId="4" applyFont="1" applyFill="1" applyBorder="1"/>
    <xf numFmtId="43" fontId="25" fillId="2" borderId="33" xfId="1" applyFont="1" applyFill="1" applyBorder="1"/>
    <xf numFmtId="0" fontId="25" fillId="2" borderId="18" xfId="4" applyFont="1" applyFill="1" applyBorder="1" applyAlignment="1">
      <alignment wrapText="1"/>
    </xf>
    <xf numFmtId="169" fontId="25" fillId="2" borderId="9" xfId="1" applyNumberFormat="1" applyFont="1" applyFill="1" applyBorder="1"/>
    <xf numFmtId="169" fontId="25" fillId="2" borderId="17" xfId="5" applyNumberFormat="1" applyFont="1" applyFill="1" applyBorder="1" applyAlignment="1">
      <alignment horizontal="center"/>
    </xf>
    <xf numFmtId="170" fontId="4" fillId="3" borderId="6" xfId="1" applyNumberFormat="1" applyFont="1" applyFill="1" applyBorder="1" applyAlignment="1" applyProtection="1">
      <alignment horizontal="left" vertical="center" shrinkToFit="1"/>
      <protection locked="0"/>
    </xf>
    <xf numFmtId="170" fontId="4" fillId="3" borderId="1" xfId="1" applyNumberFormat="1" applyFont="1" applyFill="1" applyBorder="1" applyAlignment="1" applyProtection="1">
      <alignment horizontal="left" vertical="center" wrapText="1" shrinkToFit="1"/>
      <protection locked="0"/>
    </xf>
    <xf numFmtId="170" fontId="4" fillId="3" borderId="1" xfId="1" applyNumberFormat="1" applyFont="1" applyFill="1" applyBorder="1" applyAlignment="1" applyProtection="1">
      <alignment horizontal="left" vertical="center" shrinkToFit="1"/>
      <protection locked="0"/>
    </xf>
    <xf numFmtId="169" fontId="4" fillId="2" borderId="9" xfId="0" applyNumberFormat="1" applyFont="1" applyFill="1" applyBorder="1" applyAlignment="1">
      <alignment horizontal="center"/>
    </xf>
    <xf numFmtId="169" fontId="4" fillId="2" borderId="9" xfId="0" applyNumberFormat="1" applyFont="1" applyFill="1" applyBorder="1"/>
    <xf numFmtId="169" fontId="25" fillId="2" borderId="32" xfId="5" applyNumberFormat="1" applyFont="1" applyFill="1" applyBorder="1" applyAlignment="1">
      <alignment horizontal="center"/>
    </xf>
    <xf numFmtId="169" fontId="4" fillId="2" borderId="0" xfId="0" applyNumberFormat="1" applyFont="1" applyFill="1" applyAlignment="1">
      <alignment horizontal="center"/>
    </xf>
    <xf numFmtId="164" fontId="25" fillId="2" borderId="14" xfId="5" applyNumberFormat="1" applyFont="1" applyFill="1" applyBorder="1" applyAlignment="1">
      <alignment horizontal="left"/>
    </xf>
    <xf numFmtId="164" fontId="25" fillId="2" borderId="14" xfId="5" applyNumberFormat="1" applyFont="1" applyFill="1" applyBorder="1" applyAlignment="1">
      <alignment horizontal="center"/>
    </xf>
    <xf numFmtId="169" fontId="25" fillId="2" borderId="14" xfId="5" applyNumberFormat="1" applyFont="1" applyFill="1" applyBorder="1" applyAlignment="1">
      <alignment horizontal="center"/>
    </xf>
    <xf numFmtId="165" fontId="31" fillId="3" borderId="1" xfId="1" applyNumberFormat="1" applyFont="1" applyFill="1" applyBorder="1" applyAlignment="1" applyProtection="1">
      <alignment horizontal="left" vertical="center" shrinkToFit="1"/>
      <protection locked="0"/>
    </xf>
    <xf numFmtId="165" fontId="31" fillId="3" borderId="1" xfId="1" applyNumberFormat="1" applyFont="1" applyFill="1" applyBorder="1" applyAlignment="1" applyProtection="1">
      <alignment horizontal="center" vertical="center" shrinkToFit="1"/>
      <protection locked="0"/>
    </xf>
    <xf numFmtId="165" fontId="4" fillId="3" borderId="6" xfId="1" applyNumberFormat="1" applyFont="1" applyFill="1" applyBorder="1" applyAlignment="1" applyProtection="1">
      <alignment horizontal="center" vertical="center" shrinkToFit="1"/>
      <protection locked="0"/>
    </xf>
    <xf numFmtId="169" fontId="4" fillId="3" borderId="6" xfId="1" applyNumberFormat="1" applyFont="1" applyFill="1" applyBorder="1" applyAlignment="1" applyProtection="1">
      <alignment horizontal="center" vertical="center" shrinkToFit="1"/>
      <protection locked="0"/>
    </xf>
    <xf numFmtId="169" fontId="4" fillId="3" borderId="1" xfId="1" applyNumberFormat="1" applyFont="1" applyFill="1" applyBorder="1" applyAlignment="1" applyProtection="1">
      <alignment vertical="center" shrinkToFit="1"/>
      <protection locked="0"/>
    </xf>
    <xf numFmtId="169" fontId="4" fillId="3" borderId="1" xfId="1" applyNumberFormat="1" applyFont="1" applyFill="1" applyBorder="1" applyAlignment="1" applyProtection="1">
      <alignment horizontal="center" vertical="center" shrinkToFit="1"/>
      <protection locked="0"/>
    </xf>
    <xf numFmtId="165" fontId="4" fillId="3" borderId="30" xfId="1" applyNumberFormat="1" applyFont="1" applyFill="1" applyBorder="1" applyAlignment="1" applyProtection="1">
      <alignment horizontal="center" vertical="center" shrinkToFit="1"/>
      <protection locked="0"/>
    </xf>
    <xf numFmtId="165" fontId="4" fillId="3" borderId="34" xfId="1" applyNumberFormat="1" applyFont="1" applyFill="1" applyBorder="1" applyAlignment="1" applyProtection="1">
      <alignment horizontal="center" vertical="center" shrinkToFit="1"/>
      <protection locked="0"/>
    </xf>
    <xf numFmtId="169" fontId="4" fillId="3" borderId="13" xfId="1" applyNumberFormat="1" applyFont="1" applyFill="1" applyBorder="1" applyAlignment="1" applyProtection="1">
      <alignment horizontal="center" vertical="center" shrinkToFit="1"/>
      <protection locked="0"/>
    </xf>
    <xf numFmtId="169" fontId="4" fillId="3" borderId="12" xfId="1" applyNumberFormat="1" applyFont="1" applyFill="1" applyBorder="1" applyAlignment="1" applyProtection="1">
      <alignment vertical="center" shrinkToFit="1"/>
      <protection locked="0"/>
    </xf>
    <xf numFmtId="0" fontId="25" fillId="2" borderId="4" xfId="4" applyFont="1" applyFill="1" applyBorder="1"/>
    <xf numFmtId="169" fontId="25" fillId="4" borderId="18" xfId="1" applyNumberFormat="1" applyFont="1" applyFill="1" applyBorder="1"/>
    <xf numFmtId="169" fontId="25" fillId="2" borderId="0" xfId="1" applyNumberFormat="1" applyFont="1" applyFill="1" applyBorder="1"/>
    <xf numFmtId="165" fontId="25" fillId="2" borderId="0" xfId="1" applyNumberFormat="1" applyFont="1" applyFill="1" applyBorder="1"/>
    <xf numFmtId="0" fontId="4" fillId="2" borderId="0" xfId="0" applyFont="1" applyFill="1" applyAlignment="1">
      <alignment wrapText="1"/>
    </xf>
    <xf numFmtId="168" fontId="4" fillId="3" borderId="1" xfId="1" applyNumberFormat="1" applyFont="1" applyFill="1" applyBorder="1" applyAlignment="1" applyProtection="1">
      <alignment horizontal="center" vertical="center" shrinkToFit="1"/>
      <protection locked="0"/>
    </xf>
    <xf numFmtId="168" fontId="31" fillId="3" borderId="1" xfId="1" applyNumberFormat="1" applyFont="1" applyFill="1" applyBorder="1" applyAlignment="1" applyProtection="1">
      <alignment horizontal="center" vertical="center" shrinkToFit="1"/>
      <protection locked="0"/>
    </xf>
    <xf numFmtId="169" fontId="4" fillId="3" borderId="35" xfId="1" applyNumberFormat="1" applyFont="1" applyFill="1" applyBorder="1" applyAlignment="1" applyProtection="1">
      <alignment horizontal="center" vertical="center" shrinkToFit="1"/>
      <protection locked="0"/>
    </xf>
    <xf numFmtId="169" fontId="4" fillId="3" borderId="13" xfId="1" applyNumberFormat="1" applyFont="1" applyFill="1" applyBorder="1" applyAlignment="1" applyProtection="1">
      <alignment vertical="center" shrinkToFit="1"/>
      <protection locked="0"/>
    </xf>
    <xf numFmtId="43" fontId="4" fillId="2" borderId="0" xfId="1" applyFont="1" applyFill="1"/>
    <xf numFmtId="43" fontId="4" fillId="2" borderId="0" xfId="0" applyNumberFormat="1" applyFont="1" applyFill="1"/>
    <xf numFmtId="0" fontId="32" fillId="2" borderId="0" xfId="0" applyFont="1" applyFill="1"/>
    <xf numFmtId="0" fontId="27" fillId="2" borderId="0" xfId="0" applyFont="1" applyFill="1" applyAlignment="1">
      <alignment horizontal="center"/>
    </xf>
    <xf numFmtId="165" fontId="27" fillId="2" borderId="0" xfId="1" applyNumberFormat="1" applyFont="1" applyFill="1"/>
    <xf numFmtId="0" fontId="25" fillId="2" borderId="0" xfId="0" applyFont="1" applyFill="1"/>
    <xf numFmtId="0" fontId="27" fillId="2" borderId="0" xfId="0" applyFont="1" applyFill="1" applyAlignment="1">
      <alignment horizontal="left"/>
    </xf>
    <xf numFmtId="0" fontId="25" fillId="2" borderId="0" xfId="0" applyFont="1" applyFill="1" applyAlignment="1">
      <alignment horizontal="left"/>
    </xf>
    <xf numFmtId="167" fontId="3" fillId="0" borderId="0" xfId="0" applyNumberFormat="1" applyFont="1" applyAlignment="1">
      <alignment horizontal="left" vertical="center"/>
    </xf>
    <xf numFmtId="0" fontId="33" fillId="2" borderId="33" xfId="0" applyFont="1" applyFill="1" applyBorder="1"/>
    <xf numFmtId="168" fontId="28" fillId="4" borderId="6" xfId="1" applyNumberFormat="1" applyFont="1" applyFill="1" applyBorder="1"/>
    <xf numFmtId="2" fontId="27" fillId="4" borderId="5" xfId="5" applyNumberFormat="1" applyFont="1" applyFill="1" applyBorder="1" applyAlignment="1"/>
    <xf numFmtId="2" fontId="28" fillId="4" borderId="6" xfId="1" applyNumberFormat="1" applyFont="1" applyFill="1" applyBorder="1"/>
    <xf numFmtId="2" fontId="30" fillId="2" borderId="0" xfId="1" applyNumberFormat="1" applyFont="1" applyFill="1" applyBorder="1"/>
    <xf numFmtId="2" fontId="4" fillId="2" borderId="0" xfId="7" applyNumberFormat="1" applyFont="1" applyFill="1"/>
    <xf numFmtId="2" fontId="4" fillId="2" borderId="0" xfId="1" applyNumberFormat="1" applyFont="1" applyFill="1"/>
    <xf numFmtId="2" fontId="4" fillId="2" borderId="0" xfId="0" applyNumberFormat="1" applyFont="1" applyFill="1"/>
    <xf numFmtId="9" fontId="28" fillId="4" borderId="6" xfId="7" applyFont="1" applyFill="1" applyBorder="1"/>
    <xf numFmtId="2" fontId="25" fillId="4" borderId="6" xfId="5" applyNumberFormat="1" applyFont="1" applyFill="1" applyBorder="1" applyAlignment="1"/>
    <xf numFmtId="2" fontId="27" fillId="4" borderId="6" xfId="5" applyNumberFormat="1" applyFont="1" applyFill="1" applyBorder="1" applyAlignment="1"/>
    <xf numFmtId="2" fontId="27" fillId="4" borderId="1" xfId="5" applyNumberFormat="1" applyFont="1" applyFill="1" applyBorder="1" applyAlignment="1"/>
    <xf numFmtId="2" fontId="25" fillId="4" borderId="1" xfId="5" applyNumberFormat="1" applyFont="1" applyFill="1" applyBorder="1" applyAlignment="1"/>
    <xf numFmtId="43" fontId="14" fillId="2" borderId="0" xfId="1" applyFont="1" applyFill="1" applyAlignment="1">
      <alignment horizontal="left"/>
    </xf>
    <xf numFmtId="0" fontId="10" fillId="2" borderId="0" xfId="0" applyFont="1" applyFill="1" applyAlignment="1">
      <alignment horizontal="left"/>
    </xf>
    <xf numFmtId="0" fontId="10" fillId="0" borderId="0" xfId="0" applyFont="1" applyAlignment="1">
      <alignment horizontal="left"/>
    </xf>
    <xf numFmtId="168" fontId="3" fillId="3" borderId="22" xfId="0" applyNumberFormat="1" applyFont="1" applyFill="1" applyBorder="1" applyAlignment="1" applyProtection="1">
      <alignment horizontal="left" vertical="center"/>
      <protection locked="0"/>
    </xf>
    <xf numFmtId="168" fontId="3" fillId="3" borderId="6" xfId="0" applyNumberFormat="1" applyFont="1" applyFill="1" applyBorder="1" applyAlignment="1" applyProtection="1">
      <alignment horizontal="left" vertical="center"/>
      <protection locked="0"/>
    </xf>
    <xf numFmtId="2" fontId="3" fillId="3" borderId="6" xfId="0" applyNumberFormat="1" applyFont="1" applyFill="1" applyBorder="1" applyAlignment="1" applyProtection="1">
      <alignment horizontal="left" vertical="center"/>
      <protection locked="0"/>
    </xf>
    <xf numFmtId="168" fontId="3" fillId="3" borderId="1" xfId="0" applyNumberFormat="1" applyFont="1" applyFill="1" applyBorder="1" applyAlignment="1" applyProtection="1">
      <alignment horizontal="left" vertical="center"/>
      <protection locked="0"/>
    </xf>
    <xf numFmtId="168" fontId="31" fillId="3" borderId="1" xfId="0" applyNumberFormat="1" applyFont="1" applyFill="1" applyBorder="1" applyAlignment="1" applyProtection="1">
      <alignment horizontal="left" vertical="center"/>
      <protection locked="0"/>
    </xf>
    <xf numFmtId="0" fontId="4" fillId="2" borderId="0" xfId="0" applyFont="1" applyFill="1" applyAlignment="1">
      <alignment horizontal="center"/>
    </xf>
    <xf numFmtId="0" fontId="12" fillId="2" borderId="0" xfId="4" applyFont="1" applyFill="1" applyAlignment="1">
      <alignment horizontal="left"/>
    </xf>
  </cellXfs>
  <cellStyles count="8">
    <cellStyle name="Comma" xfId="1" builtinId="3"/>
    <cellStyle name="Comma 4" xfId="5" xr:uid="{00000000-0005-0000-0000-000001000000}"/>
    <cellStyle name="Heading 2 2" xfId="2" xr:uid="{00000000-0005-0000-0000-000002000000}"/>
    <cellStyle name="Normal" xfId="0" builtinId="0"/>
    <cellStyle name="Normal 2" xfId="3" xr:uid="{00000000-0005-0000-0000-000004000000}"/>
    <cellStyle name="Normal 2 3" xfId="4" xr:uid="{00000000-0005-0000-0000-000005000000}"/>
    <cellStyle name="Normal 2 4"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6900\BSD-Share\RiskSpecialistFunction\Supervision\Assets%20and%20Liabilities%20Management\Insurance\CF%20template%20received\31%20Augus\AFIL%20Liquidity_%20and_Funding_Risk_Management%20-%2031%20August%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529303\AppData\Local\Microsoft\Windows\INetCache\Content.Outlook\E1075XQ0\Liquidity_%20and_Funding_Risk_Management_%20Template_%20for%20_Life_Insurers%20(004).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margaux_noble_resbank_co_za/Documents/User%20Data/BANKING%20DIVISION%202/PWG%20meetings/2025/7.%2026%20Aug%202026/Documents/Monthly%20Liquidity%20return%20JSEC%20-%20JSEC%20feedback%20on%20template.xlsx" TargetMode="External"/><Relationship Id="rId2" Type="http://schemas.openxmlformats.org/officeDocument/2006/relationships/externalLinkPath" Target="https://resbank-my.sharepoint.com/personal/phathutshedzo_mutambedzo_resbank_co_za/Documents/Documents/Monthly%20Liquidity%20return%20JSEC%20-%20JSEC%20feedback%20on%20template.xlsx" TargetMode="External"/><Relationship Id="rId1" Type="http://schemas.openxmlformats.org/officeDocument/2006/relationships/externalLinkPath" Target="/personal/margaux_noble_resbank_co_za/Documents/User%20Data/BANKING%20DIVISION%202/PWG%20meetings/2025/7.%2026%20Aug%202026/Documents/Monthly%20Liquidity%20return%20JSEC%20-%20JSEC%20feedback%20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Current Funding Sources"/>
      <sheetName val="Potential Funding Sources"/>
      <sheetName val="Cashflow Forecast"/>
      <sheetName val="NewBusinessStrain"/>
      <sheetName val="Metadata"/>
      <sheetName val="Scenarios"/>
    </sheetNames>
    <sheetDataSet>
      <sheetData sheetId="0"/>
      <sheetData sheetId="1"/>
      <sheetData sheetId="2"/>
      <sheetData sheetId="3"/>
      <sheetData sheetId="4"/>
      <sheetData sheetId="5">
        <row r="2">
          <cell r="A2" t="str">
            <v>1 LIFE  INSURANCE LIMITED</v>
          </cell>
          <cell r="B2" t="str">
            <v>I239</v>
          </cell>
        </row>
        <row r="3">
          <cell r="A3" t="str">
            <v>27FOUR LIFE LIMITED</v>
          </cell>
          <cell r="B3" t="str">
            <v>I238</v>
          </cell>
        </row>
        <row r="4">
          <cell r="A4" t="str">
            <v>360 LIFE INSURANCE COMPANY LIMITED</v>
          </cell>
          <cell r="B4" t="str">
            <v>I127</v>
          </cell>
        </row>
        <row r="5">
          <cell r="A5" t="str">
            <v>ABACUS LIFE LIMITED</v>
          </cell>
          <cell r="B5" t="str">
            <v>I264</v>
          </cell>
        </row>
        <row r="6">
          <cell r="A6" t="str">
            <v>ABSA LIFE LIMITED</v>
          </cell>
          <cell r="B6" t="str">
            <v>I121</v>
          </cell>
        </row>
        <row r="7">
          <cell r="A7" t="str">
            <v>AFRICAN RAINBOW LIFE LIMITED</v>
          </cell>
          <cell r="B7" t="str">
            <v>I313</v>
          </cell>
        </row>
        <row r="8">
          <cell r="A8" t="str">
            <v>AFRICAN UNITY LIFE LIMITED</v>
          </cell>
          <cell r="B8" t="str">
            <v>I221</v>
          </cell>
        </row>
        <row r="9">
          <cell r="A9" t="str">
            <v>AIG LIFE SOUTH AFRICA LIMITED</v>
          </cell>
          <cell r="B9" t="str">
            <v>I209</v>
          </cell>
        </row>
        <row r="10">
          <cell r="A10" t="str">
            <v>ALEXANDER FORBES INVESTMENTS LIMITED</v>
          </cell>
          <cell r="B10" t="str">
            <v>I155</v>
          </cell>
        </row>
        <row r="11">
          <cell r="A11" t="str">
            <v>ALEXANDER FORBES LIFE LIMITED</v>
          </cell>
          <cell r="B11" t="str">
            <v>I202</v>
          </cell>
        </row>
        <row r="12">
          <cell r="A12" t="str">
            <v>ALLAN GRAY LIFE LIMITED</v>
          </cell>
          <cell r="B12" t="str">
            <v>I198</v>
          </cell>
        </row>
        <row r="13">
          <cell r="A13" t="str">
            <v>ASSUPOL LIFE LIMITED</v>
          </cell>
          <cell r="B13" t="str">
            <v>I073</v>
          </cell>
        </row>
        <row r="14">
          <cell r="A14" t="str">
            <v>BIDVEST LIFE LIMITED</v>
          </cell>
          <cell r="B14" t="str">
            <v>I167</v>
          </cell>
        </row>
        <row r="15">
          <cell r="A15" t="str">
            <v>BOPHELO LIFE INSURANCE LIMITED</v>
          </cell>
          <cell r="B15" t="str">
            <v>I288</v>
          </cell>
        </row>
        <row r="16">
          <cell r="A16" t="str">
            <v>BRIGHTROCK LIFE LIMITED</v>
          </cell>
          <cell r="B16" t="str">
            <v>I161</v>
          </cell>
        </row>
        <row r="17">
          <cell r="A17" t="str">
            <v>BRYTE LIFE COMPANY LIMITED</v>
          </cell>
          <cell r="B17" t="str">
            <v>I217</v>
          </cell>
        </row>
        <row r="18">
          <cell r="A18" t="str">
            <v>CADIZ LIFE LIMITED</v>
          </cell>
          <cell r="B18" t="str">
            <v>I255</v>
          </cell>
        </row>
        <row r="19">
          <cell r="A19" t="str">
            <v>CENTRIQ LIFE INSURANCE COMPANY LIMITED</v>
          </cell>
          <cell r="B19" t="str">
            <v>I078</v>
          </cell>
        </row>
        <row r="20">
          <cell r="A20" t="str">
            <v>CHANNEL LIFE LIMITED</v>
          </cell>
          <cell r="B20" t="str">
            <v>I008</v>
          </cell>
        </row>
        <row r="21">
          <cell r="A21" t="str">
            <v>CLIENTELE LIFE ASSURANCE COMPANY LIMITED</v>
          </cell>
          <cell r="B21" t="str">
            <v>I027</v>
          </cell>
        </row>
        <row r="22">
          <cell r="A22" t="str">
            <v>COMMUNITY LIFE INSURANCE COMPANY LIMITED</v>
          </cell>
          <cell r="B22" t="str">
            <v>I194</v>
          </cell>
        </row>
        <row r="23">
          <cell r="A23" t="str">
            <v>CONSTANTIA LIFE &amp; HEALTH ASSURANCE COMPANY LIMITED</v>
          </cell>
          <cell r="B23" t="str">
            <v>I014</v>
          </cell>
        </row>
        <row r="24">
          <cell r="A24" t="str">
            <v>CONSTANTIA LIFE LIMITED</v>
          </cell>
          <cell r="B24" t="str">
            <v>I061</v>
          </cell>
        </row>
        <row r="25">
          <cell r="A25" t="str">
            <v>CORONATION LIFE ASSURANCE COMPANY LIMITED</v>
          </cell>
          <cell r="B25" t="str">
            <v>I188</v>
          </cell>
        </row>
        <row r="26">
          <cell r="A26" t="str">
            <v>DISCOVERY LIFE LIMITED</v>
          </cell>
          <cell r="B26" t="str">
            <v>I056</v>
          </cell>
        </row>
        <row r="27">
          <cell r="A27" t="str">
            <v>FEDGROUP LIFE LIMITED</v>
          </cell>
          <cell r="B27" t="str">
            <v>I252</v>
          </cell>
        </row>
        <row r="28">
          <cell r="A28" t="str">
            <v>FIRSTRAND LIFE ASSURANCE LIMITED</v>
          </cell>
          <cell r="B28" t="str">
            <v>I294</v>
          </cell>
        </row>
        <row r="29">
          <cell r="A29" t="str">
            <v>FRANK LIFE LIMITED</v>
          </cell>
          <cell r="B29" t="str">
            <v>I273</v>
          </cell>
        </row>
        <row r="30">
          <cell r="A30" t="str">
            <v>GUARDRISK LIFE LIMITED</v>
          </cell>
          <cell r="B30" t="str">
            <v>I189</v>
          </cell>
        </row>
        <row r="31">
          <cell r="A31" t="str">
            <v>HOLLARD LIFE ASSURANCE COMPANY LIMITED</v>
          </cell>
          <cell r="B31" t="str">
            <v>I123</v>
          </cell>
        </row>
        <row r="32">
          <cell r="A32" t="str">
            <v>HOLLARD SPECIALIST LIFE LIMITED</v>
          </cell>
          <cell r="B32" t="str">
            <v>I138</v>
          </cell>
        </row>
        <row r="33">
          <cell r="A33" t="str">
            <v>INVESTEC ASSURANCE LIMITED</v>
          </cell>
          <cell r="B33" t="str">
            <v>I075</v>
          </cell>
        </row>
        <row r="34">
          <cell r="A34" t="str">
            <v>INVESTEC LIFE LIMITED</v>
          </cell>
          <cell r="B34" t="str">
            <v>I042</v>
          </cell>
        </row>
        <row r="35">
          <cell r="A35" t="str">
            <v>JUST RETIREMENT LIFE (SOUTH AFRICA) LIMITED</v>
          </cell>
          <cell r="B35" t="str">
            <v>I289</v>
          </cell>
        </row>
        <row r="36">
          <cell r="A36" t="str">
            <v>KGA LEWENS BEPERK</v>
          </cell>
          <cell r="B36" t="str">
            <v>I182</v>
          </cell>
        </row>
        <row r="37">
          <cell r="A37" t="str">
            <v>LAND BANK LIFE INSURANCE COMPANY SOC LIMITED</v>
          </cell>
          <cell r="B37" t="str">
            <v>I272</v>
          </cell>
        </row>
        <row r="38">
          <cell r="A38" t="str">
            <v>LIBERTY GROUP LIMITED</v>
          </cell>
          <cell r="B38" t="str">
            <v>I034</v>
          </cell>
        </row>
        <row r="39">
          <cell r="A39" t="str">
            <v>LION OF AFRICA LIFE ASSURANCE COMPANY LIMITED</v>
          </cell>
          <cell r="B39" t="str">
            <v>I005</v>
          </cell>
        </row>
        <row r="40">
          <cell r="A40" t="str">
            <v>MMI GROUP LIMITED</v>
          </cell>
          <cell r="B40" t="str">
            <v>I023</v>
          </cell>
        </row>
        <row r="41">
          <cell r="A41" t="str">
            <v>MOMENTUM ABILITY LIMITED</v>
          </cell>
          <cell r="B41" t="str">
            <v>I203</v>
          </cell>
        </row>
        <row r="42">
          <cell r="A42" t="str">
            <v>NEDGROUP LIFE ASSURANCE COMPANY LIMITED</v>
          </cell>
          <cell r="B42" t="str">
            <v>I128</v>
          </cell>
        </row>
        <row r="43">
          <cell r="A43" t="str">
            <v>NEDGROUP STRUCTURED LIFE LIMITED</v>
          </cell>
          <cell r="B43" t="str">
            <v>I002</v>
          </cell>
        </row>
        <row r="44">
          <cell r="A44" t="str">
            <v>NESTLIFE ASSURANCE CORPORATION LIMITED</v>
          </cell>
          <cell r="B44" t="str">
            <v>I152</v>
          </cell>
        </row>
        <row r="45">
          <cell r="A45" t="str">
            <v>NETCARE LIFE LIMITED</v>
          </cell>
          <cell r="B45" t="str">
            <v>I146</v>
          </cell>
        </row>
        <row r="46">
          <cell r="A46" t="str">
            <v>NEW ERA LIFE INSURANCE COMPANY LIMITED</v>
          </cell>
          <cell r="B46" t="str">
            <v>I046</v>
          </cell>
        </row>
        <row r="47">
          <cell r="A47" t="str">
            <v>OAKHURST LIFE LIMITED</v>
          </cell>
          <cell r="B47" t="str">
            <v>I284</v>
          </cell>
        </row>
        <row r="48">
          <cell r="A48" t="str">
            <v>OASIS CRESCENT INSURANCE LIMITED</v>
          </cell>
          <cell r="B48" t="str">
            <v>I274</v>
          </cell>
        </row>
        <row r="49">
          <cell r="A49" t="str">
            <v>OLD MUTUAL ALTERNATIVE RISK TRANSFER LIMITED</v>
          </cell>
          <cell r="B49" t="str">
            <v>I222</v>
          </cell>
        </row>
        <row r="50">
          <cell r="A50" t="str">
            <v>OLD MUTUAL ALTERNATIVE SOLUTIONS LIMITED</v>
          </cell>
          <cell r="B50" t="str">
            <v>I212</v>
          </cell>
        </row>
        <row r="51">
          <cell r="A51" t="str">
            <v>OLD MUTUAL LIFE ASSURANCE COMPANY (SOUTH AFRICA) LIMITED</v>
          </cell>
          <cell r="B51" t="str">
            <v>I071</v>
          </cell>
        </row>
        <row r="52">
          <cell r="A52" t="str">
            <v>ONDERLINGE VERSEKERINGSGENOOTSKAP AVBOB</v>
          </cell>
          <cell r="B52" t="str">
            <v>I051</v>
          </cell>
        </row>
        <row r="53">
          <cell r="A53" t="str">
            <v>OUTSURANCE LIFE INSURANCE COMPANY LIMITED</v>
          </cell>
          <cell r="B53" t="str">
            <v>I257</v>
          </cell>
        </row>
        <row r="54">
          <cell r="A54" t="str">
            <v>PEREGRINE LIFE LIMITED</v>
          </cell>
          <cell r="B54" t="str">
            <v>I196</v>
          </cell>
        </row>
        <row r="55">
          <cell r="A55" t="str">
            <v>PROFESSIONAL PROVIDENT SOCIETY INSURANCE COMPANY LIMITED</v>
          </cell>
          <cell r="B55" t="str">
            <v>I214</v>
          </cell>
        </row>
        <row r="56">
          <cell r="A56" t="str">
            <v>PRUDENTIAL PORTFOLIO MANAGERS (SOUTH AFRICA)LIFE LIMITED</v>
          </cell>
          <cell r="B56" t="str">
            <v>I265</v>
          </cell>
        </row>
        <row r="57">
          <cell r="A57" t="str">
            <v>PSG LIFE  LIMITED</v>
          </cell>
          <cell r="B57" t="str">
            <v>I191</v>
          </cell>
        </row>
        <row r="58">
          <cell r="A58" t="str">
            <v>REAL PEOPLE ASSURANCE COMPANY LIMITED</v>
          </cell>
          <cell r="B58" t="str">
            <v>I240</v>
          </cell>
        </row>
        <row r="59">
          <cell r="A59" t="str">
            <v>RELYANT LIFE ASSURANCE COMPANY LIMITED</v>
          </cell>
          <cell r="B59" t="str">
            <v>I147</v>
          </cell>
        </row>
        <row r="60">
          <cell r="A60" t="str">
            <v>RMA LIFE ASSURANCE COMPANY LTD</v>
          </cell>
          <cell r="B60" t="str">
            <v>I116</v>
          </cell>
        </row>
        <row r="61">
          <cell r="A61" t="str">
            <v>SAFRICAN INSURANCE COMPANY LIMITED</v>
          </cell>
          <cell r="B61" t="str">
            <v>I062</v>
          </cell>
        </row>
        <row r="62">
          <cell r="A62" t="str">
            <v>SAHL LIFE ASSURANCE COMPANY LIMITED</v>
          </cell>
          <cell r="B62" t="str">
            <v>I228</v>
          </cell>
        </row>
        <row r="63">
          <cell r="A63" t="str">
            <v>SANLAM DEVELOPING MARKETS LIMITED</v>
          </cell>
          <cell r="B63" t="str">
            <v>I004</v>
          </cell>
        </row>
        <row r="64">
          <cell r="A64" t="str">
            <v>SANLAM LIFE INSURANCE LIMITED</v>
          </cell>
          <cell r="B64" t="str">
            <v>I079</v>
          </cell>
        </row>
        <row r="65">
          <cell r="A65" t="str">
            <v>SANTAM STRUCTURED LIFE LIMITED</v>
          </cell>
          <cell r="B65" t="str">
            <v>I218</v>
          </cell>
        </row>
        <row r="66">
          <cell r="A66" t="str">
            <v>HANNOVER LIFE REASSURANCE AFRICA LIMITED</v>
          </cell>
          <cell r="B66" t="str">
            <v>R091</v>
          </cell>
        </row>
        <row r="67">
          <cell r="A67" t="str">
            <v>RGA REINSURANCE COMPANY OF SOUTH AFRICA LIMITED</v>
          </cell>
          <cell r="B67" t="str">
            <v>R175</v>
          </cell>
        </row>
        <row r="68">
          <cell r="A68" t="str">
            <v>MUNICH REINSURANCE COMPANY OF AFRICA LIMITED</v>
          </cell>
          <cell r="B68" t="str">
            <v>R095</v>
          </cell>
        </row>
        <row r="69">
          <cell r="A69" t="str">
            <v>SCOR AFRICA LIMITED</v>
          </cell>
          <cell r="B69" t="str">
            <v>R268</v>
          </cell>
        </row>
        <row r="70">
          <cell r="A70" t="str">
            <v>GENERAL REINSURANCE AFRICA LIMITED</v>
          </cell>
          <cell r="B70" t="str">
            <v>R093</v>
          </cell>
        </row>
        <row r="71">
          <cell r="A71" t="str">
            <v>SWISS RE AFRICA LIMITED</v>
          </cell>
          <cell r="B71" t="str">
            <v>R094</v>
          </cell>
        </row>
        <row r="72">
          <cell r="A72" t="str">
            <v>GIC RE SOUTH AFRICA LIMITED</v>
          </cell>
          <cell r="B72" t="str">
            <v>R090</v>
          </cell>
        </row>
        <row r="73">
          <cell r="A73" t="str">
            <v>SHIELD LIFE LIMITED</v>
          </cell>
          <cell r="B73" t="str">
            <v>I297</v>
          </cell>
        </row>
        <row r="74">
          <cell r="A74" t="str">
            <v>STANDARD GENERAL INSURANCE COMPANY LIMITED, THE</v>
          </cell>
          <cell r="B74" t="str">
            <v>I009</v>
          </cell>
        </row>
        <row r="75">
          <cell r="A75" t="str">
            <v>STRATEGIC INVESTMENT SERVICE LIFE COMPANY LIMITED</v>
          </cell>
          <cell r="B75" t="str">
            <v>I246</v>
          </cell>
        </row>
        <row r="76">
          <cell r="A76" t="str">
            <v>SYGNIA LIFE LIMITED</v>
          </cell>
          <cell r="B76" t="str">
            <v>I197</v>
          </cell>
        </row>
        <row r="77">
          <cell r="A77" t="str">
            <v>THE SMART LIFE INSURANCE COMPANY LIMITED</v>
          </cell>
          <cell r="B77" t="str">
            <v>I087</v>
          </cell>
        </row>
        <row r="78">
          <cell r="A78" t="str">
            <v>VIVA LIFE INSURANCE LIMITED</v>
          </cell>
          <cell r="B78" t="str">
            <v>I260</v>
          </cell>
        </row>
        <row r="79">
          <cell r="A79" t="str">
            <v>VODACOM LIFE ASSURANCE COMPANY LIMITED</v>
          </cell>
          <cell r="B79" t="str">
            <v>I277</v>
          </cell>
        </row>
        <row r="80">
          <cell r="A80" t="str">
            <v>WORKERS LIFE ASSURANCE COMPANY LIMITED</v>
          </cell>
          <cell r="B80" t="str">
            <v>I132</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ding Matrix"/>
      <sheetName val="Cashflow Forecast"/>
      <sheetName val="Cashflow Forecast Scenario Plan"/>
      <sheetName val="Actual vs Forecast"/>
      <sheetName val="NRR time series"/>
      <sheetName val="Scenarios"/>
    </sheetNames>
    <sheetDataSet>
      <sheetData sheetId="0" refreshError="1"/>
      <sheetData sheetId="1" refreshError="1"/>
      <sheetData sheetId="2" refreshError="1"/>
      <sheetData sheetId="3" refreshError="1"/>
      <sheetData sheetId="4" refreshError="1"/>
      <sheetData sheetId="5">
        <row r="2">
          <cell r="A2">
            <v>1</v>
          </cell>
        </row>
        <row r="3">
          <cell r="A3">
            <v>0.05</v>
          </cell>
        </row>
        <row r="4">
          <cell r="A4">
            <v>0.1</v>
          </cell>
        </row>
        <row r="5">
          <cell r="A5">
            <v>0.15</v>
          </cell>
        </row>
        <row r="6">
          <cell r="A6">
            <v>0.2</v>
          </cell>
        </row>
        <row r="7">
          <cell r="A7">
            <v>-0.05</v>
          </cell>
        </row>
        <row r="8">
          <cell r="A8">
            <v>-0.1</v>
          </cell>
        </row>
        <row r="9">
          <cell r="A9">
            <v>-0.15</v>
          </cell>
        </row>
        <row r="10">
          <cell r="A10">
            <v>-0.2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Sign-Off"/>
      <sheetName val="BAU cash flow forecast"/>
      <sheetName val="FMI Scenarios"/>
      <sheetName val="Stress scenarios &amp; assumptions"/>
      <sheetName val="CCP CM Stress"/>
      <sheetName val="Stressed cash flow forecast"/>
      <sheetName val="CCP CM Stress (JSEC proposal)"/>
      <sheetName val="Internal Scenario cf forecast"/>
      <sheetName val="Scenarios"/>
      <sheetName val="Clients cash"/>
    </sheetNames>
    <sheetDataSet>
      <sheetData sheetId="0"/>
      <sheetData sheetId="1"/>
      <sheetData sheetId="2">
        <row r="1">
          <cell r="A1" t="str">
            <v>Liquidity risk</v>
          </cell>
        </row>
        <row r="2">
          <cell r="A2" t="str">
            <v>(Confidential and not available for inspection by the public)</v>
          </cell>
        </row>
        <row r="4">
          <cell r="A4" t="str">
            <v>Reporting Date:</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AC75-2CF4-4A28-BF6E-FF06CCB45F0F}">
  <sheetPr>
    <pageSetUpPr fitToPage="1"/>
  </sheetPr>
  <dimension ref="A2:Q85"/>
  <sheetViews>
    <sheetView topLeftCell="A6" workbookViewId="0">
      <selection activeCell="E14" sqref="E14"/>
    </sheetView>
  </sheetViews>
  <sheetFormatPr defaultRowHeight="14.5" x14ac:dyDescent="0.35"/>
  <cols>
    <col min="1" max="1" width="48.1796875" customWidth="1"/>
    <col min="2" max="2" width="21.1796875" customWidth="1"/>
    <col min="4" max="4" width="12.1796875" customWidth="1"/>
    <col min="5" max="5" width="15.453125" customWidth="1"/>
    <col min="7" max="7" width="17.453125" style="1" customWidth="1"/>
    <col min="8" max="17" width="9.1796875" style="1"/>
  </cols>
  <sheetData>
    <row r="2" spans="1:6" ht="20.5" thickBot="1" x14ac:dyDescent="0.4">
      <c r="A2" s="55" t="s">
        <v>1</v>
      </c>
      <c r="B2" s="56"/>
      <c r="C2" s="57"/>
      <c r="D2" s="56"/>
      <c r="E2" s="56"/>
      <c r="F2" s="56"/>
    </row>
    <row r="3" spans="1:6" x14ac:dyDescent="0.35">
      <c r="A3" s="58"/>
      <c r="B3" s="58"/>
      <c r="C3" s="58"/>
      <c r="D3" s="58"/>
      <c r="E3" s="58"/>
      <c r="F3" s="58"/>
    </row>
    <row r="4" spans="1:6" x14ac:dyDescent="0.35">
      <c r="A4" s="58" t="s">
        <v>2</v>
      </c>
      <c r="B4" s="58"/>
      <c r="C4" s="58"/>
      <c r="D4" s="58"/>
      <c r="E4" s="58"/>
      <c r="F4" s="58"/>
    </row>
    <row r="5" spans="1:6" x14ac:dyDescent="0.35">
      <c r="A5" s="58"/>
      <c r="B5" s="58"/>
      <c r="C5" s="58"/>
      <c r="D5" s="58"/>
      <c r="E5" s="58"/>
      <c r="F5" s="58"/>
    </row>
    <row r="6" spans="1:6" x14ac:dyDescent="0.35">
      <c r="A6" s="58"/>
      <c r="B6" s="58"/>
      <c r="C6" s="58"/>
      <c r="D6" s="58"/>
      <c r="E6" s="58"/>
      <c r="F6" s="58"/>
    </row>
    <row r="7" spans="1:6" ht="15.5" x14ac:dyDescent="0.35">
      <c r="A7" s="59" t="s">
        <v>3</v>
      </c>
      <c r="B7" s="58"/>
      <c r="C7" s="58"/>
      <c r="D7" s="58"/>
      <c r="E7" s="58"/>
      <c r="F7" s="58"/>
    </row>
    <row r="8" spans="1:6" x14ac:dyDescent="0.35">
      <c r="A8" s="58"/>
      <c r="B8" s="58"/>
      <c r="C8" s="58"/>
      <c r="D8" s="58"/>
      <c r="E8" s="58"/>
      <c r="F8" s="58"/>
    </row>
    <row r="9" spans="1:6" ht="15" thickBot="1" x14ac:dyDescent="0.4">
      <c r="A9" s="60" t="s">
        <v>4</v>
      </c>
      <c r="B9" s="61"/>
      <c r="C9" s="58"/>
      <c r="D9" s="60" t="s">
        <v>5</v>
      </c>
      <c r="E9" s="62"/>
      <c r="F9" s="63"/>
    </row>
    <row r="10" spans="1:6" x14ac:dyDescent="0.35">
      <c r="A10" s="58"/>
      <c r="B10" s="58"/>
      <c r="C10" s="58"/>
      <c r="D10" s="58"/>
      <c r="E10" s="58"/>
      <c r="F10" s="58"/>
    </row>
    <row r="11" spans="1:6" x14ac:dyDescent="0.35">
      <c r="A11" s="58"/>
      <c r="B11" s="58"/>
      <c r="C11" s="58"/>
      <c r="D11" s="58"/>
      <c r="E11" s="58"/>
      <c r="F11" s="58"/>
    </row>
    <row r="12" spans="1:6" ht="15.5" x14ac:dyDescent="0.35">
      <c r="A12" s="59" t="s">
        <v>6</v>
      </c>
      <c r="B12" s="58"/>
      <c r="C12" s="58"/>
      <c r="D12" s="58"/>
      <c r="E12" s="58"/>
      <c r="F12" s="58"/>
    </row>
    <row r="13" spans="1:6" x14ac:dyDescent="0.35">
      <c r="A13" s="58"/>
      <c r="B13" s="58"/>
      <c r="C13" s="58"/>
      <c r="D13" s="58"/>
      <c r="E13" s="58"/>
      <c r="F13" s="58"/>
    </row>
    <row r="14" spans="1:6" ht="15" thickBot="1" x14ac:dyDescent="0.4">
      <c r="A14" s="60" t="s">
        <v>7</v>
      </c>
      <c r="B14" s="61"/>
      <c r="C14" s="58"/>
      <c r="D14" s="60" t="s">
        <v>5</v>
      </c>
      <c r="E14" s="62"/>
      <c r="F14" s="63"/>
    </row>
    <row r="15" spans="1:6" x14ac:dyDescent="0.35">
      <c r="A15" s="58"/>
      <c r="B15" s="58"/>
      <c r="C15" s="58"/>
      <c r="D15" s="58"/>
      <c r="E15" s="58"/>
      <c r="F15" s="58"/>
    </row>
    <row r="16" spans="1:6" ht="15" thickBot="1" x14ac:dyDescent="0.4">
      <c r="A16" s="60" t="s">
        <v>8</v>
      </c>
      <c r="B16" s="61"/>
      <c r="C16" s="58"/>
      <c r="D16" s="58"/>
      <c r="E16" s="63"/>
      <c r="F16" s="63"/>
    </row>
    <row r="17" spans="1:6" x14ac:dyDescent="0.35">
      <c r="A17" s="58"/>
      <c r="B17" s="58"/>
      <c r="C17" s="58"/>
      <c r="D17" s="58"/>
      <c r="E17" s="58"/>
      <c r="F17" s="58"/>
    </row>
    <row r="18" spans="1:6" x14ac:dyDescent="0.35">
      <c r="A18" s="58"/>
      <c r="B18" s="58"/>
      <c r="C18" s="58"/>
      <c r="D18" s="58"/>
      <c r="E18" s="58"/>
      <c r="F18" s="58"/>
    </row>
    <row r="19" spans="1:6" x14ac:dyDescent="0.35">
      <c r="A19" s="58"/>
      <c r="B19" s="58"/>
      <c r="C19" s="58"/>
      <c r="D19" s="58"/>
      <c r="E19" s="58"/>
      <c r="F19" s="58"/>
    </row>
    <row r="20" spans="1:6" x14ac:dyDescent="0.35">
      <c r="A20" s="58" t="s">
        <v>9</v>
      </c>
      <c r="B20" s="58"/>
      <c r="C20" s="58"/>
      <c r="D20" s="58"/>
      <c r="E20" s="58"/>
      <c r="F20" s="58"/>
    </row>
    <row r="21" spans="1:6" s="1" customFormat="1" x14ac:dyDescent="0.35"/>
    <row r="22" spans="1:6" s="1" customFormat="1" x14ac:dyDescent="0.35"/>
    <row r="23" spans="1:6" s="1" customFormat="1" x14ac:dyDescent="0.35"/>
    <row r="24" spans="1:6" s="1" customFormat="1" x14ac:dyDescent="0.35"/>
    <row r="25" spans="1:6" s="1" customFormat="1" x14ac:dyDescent="0.35"/>
    <row r="26" spans="1:6" s="1" customFormat="1" x14ac:dyDescent="0.35"/>
    <row r="27" spans="1:6" s="1" customFormat="1" x14ac:dyDescent="0.35"/>
    <row r="28" spans="1:6" s="1" customFormat="1" x14ac:dyDescent="0.35"/>
    <row r="29" spans="1:6" s="1" customFormat="1" x14ac:dyDescent="0.35"/>
    <row r="30" spans="1:6" s="1" customFormat="1" x14ac:dyDescent="0.35"/>
    <row r="31" spans="1:6" s="1" customFormat="1" x14ac:dyDescent="0.35"/>
    <row r="32" spans="1:6"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sheetData>
  <sheetProtection algorithmName="SHA-512" hashValue="CytvBdfOP3E8LG6QQcSEN0NtFWrRtAbdHYGAT6dHQgK8JL+T1jYuj4n8Dd3DWwV8HOerhUGi5eIIqdPz2+HUAg==" saltValue="zF9nB+u5rNM7Q0y0jrL2Ug==" spinCount="100000" sheet="1" objects="1" scenarios="1"/>
  <pageMargins left="0.7" right="0.7" top="0.75" bottom="0.75" header="0.3" footer="0.3"/>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189"/>
  <sheetViews>
    <sheetView zoomScale="70" zoomScaleNormal="70" workbookViewId="0">
      <selection activeCell="B4" sqref="B4"/>
    </sheetView>
  </sheetViews>
  <sheetFormatPr defaultColWidth="8.7265625" defaultRowHeight="14" x14ac:dyDescent="0.3"/>
  <cols>
    <col min="1" max="1" width="80.54296875" style="70" customWidth="1"/>
    <col min="2" max="2" width="27.26953125" style="75" customWidth="1"/>
    <col min="3" max="3" width="24" style="70" bestFit="1" customWidth="1"/>
    <col min="4" max="4" width="28.26953125" style="70" customWidth="1"/>
    <col min="5" max="5" width="30.08984375" style="70" customWidth="1"/>
    <col min="6" max="6" width="29.7265625" style="70" customWidth="1"/>
    <col min="7" max="7" width="22.36328125" style="70" customWidth="1"/>
    <col min="8" max="8" width="30.36328125" style="70" customWidth="1"/>
    <col min="9" max="9" width="35.453125" style="70" customWidth="1"/>
    <col min="10" max="10" width="32.36328125" style="70" customWidth="1"/>
    <col min="11" max="11" width="17.26953125" style="28" customWidth="1"/>
    <col min="12" max="26" width="9.1796875" style="28" customWidth="1"/>
    <col min="27" max="16384" width="8.7265625" style="70"/>
  </cols>
  <sheetData>
    <row r="1" spans="1:26" ht="16" thickBot="1" x14ac:dyDescent="0.35">
      <c r="A1" s="7" t="s">
        <v>10</v>
      </c>
      <c r="B1" s="39"/>
      <c r="C1" s="28"/>
      <c r="D1" s="28"/>
      <c r="E1" s="28"/>
      <c r="F1" s="28"/>
      <c r="G1" s="28"/>
      <c r="H1" s="28"/>
      <c r="I1" s="28"/>
      <c r="J1" s="28"/>
    </row>
    <row r="2" spans="1:26" ht="14.5" thickBot="1" x14ac:dyDescent="0.35">
      <c r="A2" s="71" t="s">
        <v>11</v>
      </c>
      <c r="B2" s="39"/>
      <c r="C2" s="28"/>
      <c r="D2" s="5" t="s">
        <v>12</v>
      </c>
      <c r="E2" s="69" t="s">
        <v>13</v>
      </c>
      <c r="F2" s="69"/>
      <c r="G2" s="69"/>
      <c r="H2" s="69"/>
      <c r="I2" s="69"/>
      <c r="J2" s="69"/>
    </row>
    <row r="3" spans="1:26" s="28" customFormat="1" ht="16" thickBot="1" x14ac:dyDescent="0.35">
      <c r="A3" s="7" t="s">
        <v>14</v>
      </c>
      <c r="B3" s="64">
        <f>'Sign-Off'!B16</f>
        <v>0</v>
      </c>
      <c r="D3" s="4" t="s">
        <v>15</v>
      </c>
      <c r="E3" s="69" t="s">
        <v>16</v>
      </c>
      <c r="F3" s="69"/>
      <c r="G3" s="69"/>
      <c r="H3" s="69"/>
      <c r="I3" s="69"/>
      <c r="J3" s="69"/>
    </row>
    <row r="4" spans="1:26" s="28" customFormat="1" ht="16" thickBot="1" x14ac:dyDescent="0.35">
      <c r="A4" s="7" t="s">
        <v>0</v>
      </c>
      <c r="B4" s="65"/>
      <c r="C4" s="8"/>
      <c r="D4" s="6" t="s">
        <v>17</v>
      </c>
      <c r="E4" s="69" t="s">
        <v>18</v>
      </c>
      <c r="F4" s="69"/>
      <c r="G4" s="69"/>
      <c r="H4" s="69"/>
      <c r="I4" s="69"/>
      <c r="J4" s="69"/>
    </row>
    <row r="5" spans="1:26" s="28" customFormat="1" ht="14.5" x14ac:dyDescent="0.35">
      <c r="A5" s="21" t="s">
        <v>19</v>
      </c>
      <c r="B5" s="39"/>
    </row>
    <row r="6" spans="1:26" s="28" customFormat="1" ht="14.5" x14ac:dyDescent="0.35">
      <c r="A6" s="21"/>
      <c r="B6" s="39"/>
    </row>
    <row r="7" spans="1:26" s="28" customFormat="1" x14ac:dyDescent="0.3">
      <c r="A7" s="67" t="s">
        <v>20</v>
      </c>
      <c r="B7" s="39"/>
      <c r="D7" s="77"/>
    </row>
    <row r="8" spans="1:26" s="28" customFormat="1" ht="14.5" x14ac:dyDescent="0.35">
      <c r="A8" s="21"/>
      <c r="B8" s="39"/>
    </row>
    <row r="9" spans="1:26" s="28" customFormat="1" ht="14.5" x14ac:dyDescent="0.35">
      <c r="A9" s="21"/>
      <c r="B9" s="39"/>
    </row>
    <row r="10" spans="1:26" s="28" customFormat="1" x14ac:dyDescent="0.3">
      <c r="B10" s="39"/>
      <c r="D10" s="78"/>
    </row>
    <row r="11" spans="1:26" s="28" customFormat="1" ht="14.5" thickBot="1" x14ac:dyDescent="0.35">
      <c r="B11" s="39"/>
      <c r="C11" s="39"/>
    </row>
    <row r="12" spans="1:26" ht="14.5" thickBot="1" x14ac:dyDescent="0.35">
      <c r="A12" s="19" t="s">
        <v>21</v>
      </c>
      <c r="B12" s="19" t="s">
        <v>22</v>
      </c>
      <c r="C12" s="51" t="s">
        <v>23</v>
      </c>
      <c r="D12" s="51" t="s">
        <v>125</v>
      </c>
      <c r="E12" s="51" t="s">
        <v>24</v>
      </c>
      <c r="F12" s="51" t="s">
        <v>25</v>
      </c>
      <c r="G12" s="51" t="s">
        <v>26</v>
      </c>
      <c r="H12" s="51" t="s">
        <v>27</v>
      </c>
      <c r="I12" s="51" t="s">
        <v>28</v>
      </c>
      <c r="J12" s="51" t="str">
        <f>J44</f>
        <v>More than 6 months to 12 months</v>
      </c>
      <c r="K12" s="52" t="str">
        <f>K44</f>
        <v>Total</v>
      </c>
    </row>
    <row r="13" spans="1:26" x14ac:dyDescent="0.3">
      <c r="A13" s="18" t="s">
        <v>29</v>
      </c>
      <c r="B13" s="20">
        <v>1</v>
      </c>
      <c r="C13" s="9"/>
      <c r="D13" s="9"/>
      <c r="E13" s="10"/>
      <c r="F13" s="10"/>
      <c r="G13" s="10"/>
      <c r="H13" s="10"/>
      <c r="I13" s="10"/>
      <c r="J13" s="10"/>
      <c r="K13" s="24">
        <f>SUM(C13:J13)</f>
        <v>0</v>
      </c>
      <c r="Z13" s="70"/>
    </row>
    <row r="14" spans="1:26" x14ac:dyDescent="0.3">
      <c r="A14" s="18" t="s">
        <v>30</v>
      </c>
      <c r="B14" s="20">
        <v>2</v>
      </c>
      <c r="C14" s="11"/>
      <c r="D14" s="11"/>
      <c r="E14" s="12"/>
      <c r="F14" s="12"/>
      <c r="G14" s="12"/>
      <c r="H14" s="12"/>
      <c r="I14" s="12"/>
      <c r="J14" s="12"/>
      <c r="K14" s="24">
        <f t="shared" ref="K14:K24" si="0">SUM(C14:J14)</f>
        <v>0</v>
      </c>
      <c r="Z14" s="70"/>
    </row>
    <row r="15" spans="1:26" x14ac:dyDescent="0.3">
      <c r="A15" s="18" t="s">
        <v>31</v>
      </c>
      <c r="B15" s="20">
        <v>3</v>
      </c>
      <c r="C15" s="11"/>
      <c r="D15" s="11"/>
      <c r="E15" s="12"/>
      <c r="F15" s="12"/>
      <c r="G15" s="12"/>
      <c r="H15" s="12"/>
      <c r="I15" s="12"/>
      <c r="J15" s="12"/>
      <c r="K15" s="24">
        <f t="shared" si="0"/>
        <v>0</v>
      </c>
      <c r="Z15" s="70"/>
    </row>
    <row r="16" spans="1:26" x14ac:dyDescent="0.3">
      <c r="A16" s="18" t="s">
        <v>32</v>
      </c>
      <c r="B16" s="20">
        <v>4</v>
      </c>
      <c r="C16" s="11"/>
      <c r="D16" s="11"/>
      <c r="E16" s="12"/>
      <c r="F16" s="12"/>
      <c r="G16" s="12"/>
      <c r="H16" s="12"/>
      <c r="I16" s="12"/>
      <c r="J16" s="12"/>
      <c r="K16" s="24">
        <f t="shared" si="0"/>
        <v>0</v>
      </c>
      <c r="Z16" s="70"/>
    </row>
    <row r="17" spans="1:26" x14ac:dyDescent="0.3">
      <c r="A17" s="18" t="s">
        <v>33</v>
      </c>
      <c r="B17" s="20">
        <v>5</v>
      </c>
      <c r="C17" s="11"/>
      <c r="D17" s="11"/>
      <c r="E17" s="12"/>
      <c r="F17" s="12"/>
      <c r="G17" s="12"/>
      <c r="H17" s="12"/>
      <c r="I17" s="12"/>
      <c r="J17" s="12"/>
      <c r="K17" s="24">
        <f t="shared" si="0"/>
        <v>0</v>
      </c>
      <c r="Z17" s="70"/>
    </row>
    <row r="18" spans="1:26" x14ac:dyDescent="0.3">
      <c r="A18" s="79" t="s">
        <v>34</v>
      </c>
      <c r="B18" s="20">
        <v>6</v>
      </c>
      <c r="C18" s="11"/>
      <c r="D18" s="11"/>
      <c r="E18" s="12"/>
      <c r="F18" s="12"/>
      <c r="G18" s="12"/>
      <c r="H18" s="12"/>
      <c r="I18" s="12"/>
      <c r="J18" s="12"/>
      <c r="K18" s="24">
        <f t="shared" si="0"/>
        <v>0</v>
      </c>
      <c r="Z18" s="70"/>
    </row>
    <row r="19" spans="1:26" ht="14.5" thickBot="1" x14ac:dyDescent="0.35">
      <c r="A19" s="18" t="s">
        <v>35</v>
      </c>
      <c r="B19" s="20">
        <v>7</v>
      </c>
      <c r="C19" s="72">
        <f>SUM(C20:C23)</f>
        <v>0</v>
      </c>
      <c r="D19" s="72">
        <f t="shared" ref="D19:J19" si="1">SUM(D20:D23)</f>
        <v>0</v>
      </c>
      <c r="E19" s="72">
        <f t="shared" si="1"/>
        <v>0</v>
      </c>
      <c r="F19" s="72">
        <f t="shared" si="1"/>
        <v>0</v>
      </c>
      <c r="G19" s="72">
        <f t="shared" si="1"/>
        <v>0</v>
      </c>
      <c r="H19" s="72">
        <f t="shared" si="1"/>
        <v>0</v>
      </c>
      <c r="I19" s="72">
        <f t="shared" si="1"/>
        <v>0</v>
      </c>
      <c r="J19" s="72">
        <f t="shared" si="1"/>
        <v>0</v>
      </c>
      <c r="K19" s="24">
        <f>SUM(C19:J19)</f>
        <v>0</v>
      </c>
      <c r="Z19" s="70"/>
    </row>
    <row r="20" spans="1:26" x14ac:dyDescent="0.3">
      <c r="A20" s="2"/>
      <c r="B20" s="20"/>
      <c r="C20" s="11"/>
      <c r="D20" s="11"/>
      <c r="E20" s="12"/>
      <c r="F20" s="12"/>
      <c r="G20" s="12"/>
      <c r="H20" s="12"/>
      <c r="I20" s="12"/>
      <c r="J20" s="12"/>
      <c r="K20" s="24">
        <f t="shared" si="0"/>
        <v>0</v>
      </c>
      <c r="Z20" s="70"/>
    </row>
    <row r="21" spans="1:26" x14ac:dyDescent="0.3">
      <c r="A21" s="2"/>
      <c r="B21" s="20"/>
      <c r="C21" s="11"/>
      <c r="D21" s="11"/>
      <c r="E21" s="12"/>
      <c r="F21" s="12"/>
      <c r="G21" s="12"/>
      <c r="H21" s="12"/>
      <c r="I21" s="12"/>
      <c r="J21" s="12"/>
      <c r="K21" s="24">
        <f t="shared" si="0"/>
        <v>0</v>
      </c>
      <c r="Z21" s="70"/>
    </row>
    <row r="22" spans="1:26" x14ac:dyDescent="0.3">
      <c r="A22" s="2"/>
      <c r="B22" s="20"/>
      <c r="C22" s="11"/>
      <c r="D22" s="11"/>
      <c r="E22" s="12"/>
      <c r="F22" s="12"/>
      <c r="G22" s="12"/>
      <c r="H22" s="12"/>
      <c r="I22" s="12"/>
      <c r="J22" s="12"/>
      <c r="K22" s="24">
        <f t="shared" si="0"/>
        <v>0</v>
      </c>
      <c r="Z22" s="70"/>
    </row>
    <row r="23" spans="1:26" x14ac:dyDescent="0.3">
      <c r="A23" s="2"/>
      <c r="B23" s="20"/>
      <c r="C23" s="11"/>
      <c r="D23" s="11"/>
      <c r="E23" s="12"/>
      <c r="F23" s="12"/>
      <c r="G23" s="12"/>
      <c r="H23" s="12"/>
      <c r="I23" s="12"/>
      <c r="J23" s="12"/>
      <c r="K23" s="24">
        <f t="shared" si="0"/>
        <v>0</v>
      </c>
      <c r="Z23" s="70"/>
    </row>
    <row r="24" spans="1:26" ht="14.5" thickBot="1" x14ac:dyDescent="0.35">
      <c r="A24" s="22" t="s">
        <v>36</v>
      </c>
      <c r="B24" s="20"/>
      <c r="C24" s="72">
        <f>SUM(C13:C19)</f>
        <v>0</v>
      </c>
      <c r="D24" s="72">
        <f t="shared" ref="D24:J24" si="2">SUM(D13:D19)</f>
        <v>0</v>
      </c>
      <c r="E24" s="72">
        <f t="shared" si="2"/>
        <v>0</v>
      </c>
      <c r="F24" s="72">
        <f t="shared" si="2"/>
        <v>0</v>
      </c>
      <c r="G24" s="72">
        <f t="shared" si="2"/>
        <v>0</v>
      </c>
      <c r="H24" s="72">
        <f t="shared" si="2"/>
        <v>0</v>
      </c>
      <c r="I24" s="72">
        <f t="shared" si="2"/>
        <v>0</v>
      </c>
      <c r="J24" s="72">
        <f t="shared" si="2"/>
        <v>0</v>
      </c>
      <c r="K24" s="24">
        <f t="shared" si="0"/>
        <v>0</v>
      </c>
      <c r="Z24" s="70"/>
    </row>
    <row r="25" spans="1:26" x14ac:dyDescent="0.3">
      <c r="A25" s="23"/>
      <c r="B25" s="20"/>
      <c r="C25" s="76"/>
      <c r="D25" s="76"/>
      <c r="E25" s="76"/>
      <c r="F25" s="76"/>
      <c r="G25" s="76"/>
      <c r="H25" s="76"/>
      <c r="I25" s="76"/>
      <c r="J25" s="76"/>
      <c r="Z25" s="70"/>
    </row>
    <row r="26" spans="1:26" x14ac:dyDescent="0.3">
      <c r="A26" s="18" t="s">
        <v>37</v>
      </c>
      <c r="B26" s="20">
        <f>B19+1</f>
        <v>8</v>
      </c>
      <c r="C26" s="9"/>
      <c r="D26" s="9"/>
      <c r="E26" s="10"/>
      <c r="F26" s="10"/>
      <c r="G26" s="10"/>
      <c r="H26" s="10"/>
      <c r="I26" s="10"/>
      <c r="J26" s="10"/>
      <c r="K26" s="24">
        <f>SUM(C26:J26)</f>
        <v>0</v>
      </c>
      <c r="Z26" s="70"/>
    </row>
    <row r="27" spans="1:26" x14ac:dyDescent="0.3">
      <c r="A27" s="18" t="s">
        <v>38</v>
      </c>
      <c r="B27" s="20">
        <f>B26+1</f>
        <v>9</v>
      </c>
      <c r="C27" s="11"/>
      <c r="D27" s="11"/>
      <c r="E27" s="12"/>
      <c r="F27" s="12"/>
      <c r="G27" s="12"/>
      <c r="H27" s="12"/>
      <c r="I27" s="12"/>
      <c r="J27" s="12"/>
      <c r="K27" s="24">
        <f t="shared" ref="K27:K38" si="3">SUM(C27:J27)</f>
        <v>0</v>
      </c>
      <c r="Z27" s="70"/>
    </row>
    <row r="28" spans="1:26" x14ac:dyDescent="0.3">
      <c r="A28" s="18" t="s">
        <v>31</v>
      </c>
      <c r="B28" s="20">
        <f>B27+1</f>
        <v>10</v>
      </c>
      <c r="C28" s="11"/>
      <c r="D28" s="11"/>
      <c r="E28" s="12"/>
      <c r="F28" s="12"/>
      <c r="G28" s="12"/>
      <c r="H28" s="12"/>
      <c r="I28" s="12"/>
      <c r="J28" s="12"/>
      <c r="K28" s="24">
        <f t="shared" si="3"/>
        <v>0</v>
      </c>
      <c r="Z28" s="70"/>
    </row>
    <row r="29" spans="1:26" x14ac:dyDescent="0.3">
      <c r="A29" s="18" t="s">
        <v>39</v>
      </c>
      <c r="B29" s="20">
        <f>B28+1</f>
        <v>11</v>
      </c>
      <c r="C29" s="11"/>
      <c r="D29" s="11"/>
      <c r="E29" s="12"/>
      <c r="F29" s="12"/>
      <c r="G29" s="12"/>
      <c r="H29" s="12"/>
      <c r="I29" s="12"/>
      <c r="J29" s="12"/>
      <c r="K29" s="24">
        <f t="shared" si="3"/>
        <v>0</v>
      </c>
      <c r="Z29" s="70"/>
    </row>
    <row r="30" spans="1:26" x14ac:dyDescent="0.3">
      <c r="A30" s="18" t="s">
        <v>40</v>
      </c>
      <c r="B30" s="20">
        <f>B29+1</f>
        <v>12</v>
      </c>
      <c r="C30" s="11"/>
      <c r="D30" s="11"/>
      <c r="E30" s="12"/>
      <c r="F30" s="13"/>
      <c r="G30" s="13"/>
      <c r="H30" s="13"/>
      <c r="I30" s="13"/>
      <c r="J30" s="13"/>
      <c r="K30" s="24">
        <f t="shared" si="3"/>
        <v>0</v>
      </c>
      <c r="Z30" s="70"/>
    </row>
    <row r="31" spans="1:26" x14ac:dyDescent="0.3">
      <c r="A31" s="18" t="s">
        <v>41</v>
      </c>
      <c r="B31" s="20">
        <f t="shared" ref="B31:B33" si="4">B30+1</f>
        <v>13</v>
      </c>
      <c r="C31" s="82"/>
      <c r="D31" s="82"/>
      <c r="E31" s="82"/>
      <c r="F31" s="54"/>
      <c r="G31" s="54"/>
      <c r="H31" s="54"/>
      <c r="I31" s="54"/>
      <c r="J31" s="54"/>
      <c r="K31" s="24">
        <f t="shared" si="3"/>
        <v>0</v>
      </c>
      <c r="Z31" s="70"/>
    </row>
    <row r="32" spans="1:26" x14ac:dyDescent="0.3">
      <c r="A32" s="18" t="s">
        <v>42</v>
      </c>
      <c r="B32" s="20">
        <f t="shared" si="4"/>
        <v>14</v>
      </c>
      <c r="C32" s="54"/>
      <c r="D32" s="54"/>
      <c r="E32" s="54"/>
      <c r="F32" s="54"/>
      <c r="G32" s="54"/>
      <c r="H32" s="54"/>
      <c r="I32" s="54"/>
      <c r="J32" s="54"/>
      <c r="K32" s="24">
        <f t="shared" si="3"/>
        <v>0</v>
      </c>
      <c r="Z32" s="70"/>
    </row>
    <row r="33" spans="1:26" ht="14.5" thickBot="1" x14ac:dyDescent="0.35">
      <c r="A33" s="18" t="s">
        <v>43</v>
      </c>
      <c r="B33" s="20">
        <f t="shared" si="4"/>
        <v>15</v>
      </c>
      <c r="C33" s="72">
        <f>SUM(C34:C38)</f>
        <v>0</v>
      </c>
      <c r="D33" s="72">
        <f t="shared" ref="D33:J33" si="5">SUM(D34:D38)</f>
        <v>0</v>
      </c>
      <c r="E33" s="72">
        <f t="shared" si="5"/>
        <v>0</v>
      </c>
      <c r="F33" s="72">
        <f t="shared" si="5"/>
        <v>0</v>
      </c>
      <c r="G33" s="72">
        <f t="shared" si="5"/>
        <v>0</v>
      </c>
      <c r="H33" s="72">
        <f t="shared" si="5"/>
        <v>0</v>
      </c>
      <c r="I33" s="72">
        <f t="shared" si="5"/>
        <v>0</v>
      </c>
      <c r="J33" s="72">
        <f t="shared" si="5"/>
        <v>0</v>
      </c>
      <c r="K33" s="24">
        <f t="shared" si="3"/>
        <v>0</v>
      </c>
      <c r="Z33" s="70"/>
    </row>
    <row r="34" spans="1:26" x14ac:dyDescent="0.3">
      <c r="A34" s="2"/>
      <c r="B34" s="20"/>
      <c r="C34" s="11"/>
      <c r="D34" s="11"/>
      <c r="E34" s="12"/>
      <c r="F34" s="12"/>
      <c r="G34" s="12"/>
      <c r="H34" s="12"/>
      <c r="I34" s="12"/>
      <c r="J34" s="12"/>
      <c r="K34" s="24">
        <f t="shared" si="3"/>
        <v>0</v>
      </c>
      <c r="Z34" s="70"/>
    </row>
    <row r="35" spans="1:26" x14ac:dyDescent="0.3">
      <c r="A35" s="2"/>
      <c r="B35" s="20"/>
      <c r="C35" s="11"/>
      <c r="D35" s="11"/>
      <c r="E35" s="12"/>
      <c r="F35" s="12"/>
      <c r="G35" s="12"/>
      <c r="H35" s="12"/>
      <c r="I35" s="12"/>
      <c r="J35" s="12"/>
      <c r="K35" s="24">
        <f t="shared" si="3"/>
        <v>0</v>
      </c>
      <c r="Z35" s="70"/>
    </row>
    <row r="36" spans="1:26" x14ac:dyDescent="0.3">
      <c r="A36" s="2"/>
      <c r="B36" s="20"/>
      <c r="C36" s="11"/>
      <c r="D36" s="11"/>
      <c r="E36" s="12"/>
      <c r="F36" s="12"/>
      <c r="G36" s="12"/>
      <c r="H36" s="12"/>
      <c r="I36" s="12"/>
      <c r="J36" s="12"/>
      <c r="K36" s="24">
        <f t="shared" si="3"/>
        <v>0</v>
      </c>
      <c r="Z36" s="70"/>
    </row>
    <row r="37" spans="1:26" x14ac:dyDescent="0.3">
      <c r="A37" s="2"/>
      <c r="B37" s="20"/>
      <c r="C37" s="11"/>
      <c r="D37" s="11"/>
      <c r="E37" s="12"/>
      <c r="F37" s="12"/>
      <c r="G37" s="12"/>
      <c r="H37" s="12"/>
      <c r="I37" s="12"/>
      <c r="J37" s="12"/>
      <c r="K37" s="24">
        <f t="shared" si="3"/>
        <v>0</v>
      </c>
      <c r="Z37" s="70"/>
    </row>
    <row r="38" spans="1:26" ht="14.5" thickBot="1" x14ac:dyDescent="0.35">
      <c r="A38" s="2"/>
      <c r="B38" s="20"/>
      <c r="C38" s="11"/>
      <c r="D38" s="11"/>
      <c r="E38" s="12"/>
      <c r="F38" s="12"/>
      <c r="G38" s="12"/>
      <c r="H38" s="12"/>
      <c r="I38" s="12"/>
      <c r="J38" s="12"/>
      <c r="K38" s="24">
        <f t="shared" si="3"/>
        <v>0</v>
      </c>
      <c r="Z38" s="70"/>
    </row>
    <row r="39" spans="1:26" ht="14.5" thickBot="1" x14ac:dyDescent="0.35">
      <c r="A39" s="25" t="s">
        <v>44</v>
      </c>
      <c r="B39" s="26"/>
      <c r="C39" s="27">
        <f>SUM(C26:C32)+C33</f>
        <v>0</v>
      </c>
      <c r="D39" s="27">
        <f t="shared" ref="D39:K39" si="6">SUM(D26:D33)+SUM(D26:D33)</f>
        <v>0</v>
      </c>
      <c r="E39" s="27">
        <f t="shared" si="6"/>
        <v>0</v>
      </c>
      <c r="F39" s="27">
        <f t="shared" si="6"/>
        <v>0</v>
      </c>
      <c r="G39" s="27">
        <f t="shared" si="6"/>
        <v>0</v>
      </c>
      <c r="H39" s="27">
        <f t="shared" si="6"/>
        <v>0</v>
      </c>
      <c r="I39" s="27">
        <f t="shared" si="6"/>
        <v>0</v>
      </c>
      <c r="J39" s="27">
        <f t="shared" si="6"/>
        <v>0</v>
      </c>
      <c r="K39" s="27">
        <f t="shared" si="6"/>
        <v>0</v>
      </c>
      <c r="Z39" s="70"/>
    </row>
    <row r="40" spans="1:26" ht="14.5" thickBot="1" x14ac:dyDescent="0.35">
      <c r="A40" s="28"/>
      <c r="B40" s="39"/>
      <c r="C40" s="29"/>
      <c r="D40" s="29"/>
      <c r="E40" s="29"/>
      <c r="F40" s="29"/>
      <c r="G40" s="29"/>
      <c r="H40" s="29"/>
      <c r="I40" s="29"/>
      <c r="J40" s="29"/>
      <c r="Z40" s="70"/>
    </row>
    <row r="41" spans="1:26" s="73" customFormat="1" ht="14.5" thickBot="1" x14ac:dyDescent="0.35">
      <c r="A41" s="30" t="s">
        <v>45</v>
      </c>
      <c r="B41" s="31"/>
      <c r="C41" s="27">
        <f t="shared" ref="C41:K41" si="7">C24-C39</f>
        <v>0</v>
      </c>
      <c r="D41" s="27">
        <f t="shared" si="7"/>
        <v>0</v>
      </c>
      <c r="E41" s="27">
        <f t="shared" si="7"/>
        <v>0</v>
      </c>
      <c r="F41" s="27">
        <f t="shared" si="7"/>
        <v>0</v>
      </c>
      <c r="G41" s="27">
        <f t="shared" si="7"/>
        <v>0</v>
      </c>
      <c r="H41" s="27">
        <f t="shared" si="7"/>
        <v>0</v>
      </c>
      <c r="I41" s="27">
        <f t="shared" si="7"/>
        <v>0</v>
      </c>
      <c r="J41" s="27">
        <f t="shared" si="7"/>
        <v>0</v>
      </c>
      <c r="K41" s="27">
        <f t="shared" si="7"/>
        <v>0</v>
      </c>
      <c r="L41" s="35"/>
      <c r="M41" s="35"/>
      <c r="N41" s="35"/>
      <c r="O41" s="35"/>
      <c r="P41" s="35"/>
      <c r="Q41" s="35"/>
      <c r="R41" s="35"/>
      <c r="S41" s="35"/>
      <c r="T41" s="35"/>
      <c r="U41" s="35"/>
      <c r="V41" s="35"/>
      <c r="W41" s="35"/>
      <c r="X41" s="35"/>
      <c r="Y41" s="35"/>
    </row>
    <row r="42" spans="1:26" s="73" customFormat="1" ht="14.5" thickBot="1" x14ac:dyDescent="0.35">
      <c r="A42" s="30" t="s">
        <v>46</v>
      </c>
      <c r="B42" s="32"/>
      <c r="C42" s="27">
        <f>C41</f>
        <v>0</v>
      </c>
      <c r="D42" s="27">
        <f t="shared" ref="D42:J42" si="8">C42+D41</f>
        <v>0</v>
      </c>
      <c r="E42" s="27">
        <f t="shared" si="8"/>
        <v>0</v>
      </c>
      <c r="F42" s="27">
        <f t="shared" si="8"/>
        <v>0</v>
      </c>
      <c r="G42" s="27">
        <f>F42+G41</f>
        <v>0</v>
      </c>
      <c r="H42" s="27">
        <f t="shared" si="8"/>
        <v>0</v>
      </c>
      <c r="I42" s="27">
        <f t="shared" si="8"/>
        <v>0</v>
      </c>
      <c r="J42" s="27">
        <f t="shared" si="8"/>
        <v>0</v>
      </c>
      <c r="K42" s="27">
        <f>J42</f>
        <v>0</v>
      </c>
      <c r="L42" s="35"/>
      <c r="M42" s="35"/>
      <c r="N42" s="35"/>
      <c r="O42" s="35"/>
      <c r="P42" s="35"/>
      <c r="Q42" s="35"/>
      <c r="R42" s="35"/>
      <c r="S42" s="35"/>
      <c r="T42" s="35"/>
      <c r="U42" s="35"/>
      <c r="V42" s="35"/>
      <c r="W42" s="35"/>
      <c r="X42" s="35"/>
      <c r="Y42" s="35"/>
    </row>
    <row r="43" spans="1:26" ht="14.5" thickBot="1" x14ac:dyDescent="0.35">
      <c r="A43" s="28"/>
      <c r="B43" s="39"/>
      <c r="C43" s="29"/>
      <c r="D43" s="29"/>
      <c r="E43" s="29"/>
      <c r="F43" s="29"/>
      <c r="G43" s="29"/>
      <c r="H43" s="29"/>
      <c r="I43" s="29"/>
      <c r="J43" s="29"/>
      <c r="Z43" s="70"/>
    </row>
    <row r="44" spans="1:26" ht="14.5" thickBot="1" x14ac:dyDescent="0.35">
      <c r="A44" s="33" t="s">
        <v>47</v>
      </c>
      <c r="B44" s="34"/>
      <c r="C44" s="19" t="s">
        <v>23</v>
      </c>
      <c r="D44" s="19" t="str">
        <f t="shared" ref="D44:I44" si="9">D12</f>
        <v>Day2</v>
      </c>
      <c r="E44" s="19" t="str">
        <f t="shared" si="9"/>
        <v>Day 3</v>
      </c>
      <c r="F44" s="19" t="str">
        <f t="shared" si="9"/>
        <v xml:space="preserve">Day 4 to day 7 </v>
      </c>
      <c r="G44" s="19" t="str">
        <f t="shared" si="9"/>
        <v>Day 8 to 1 Month</v>
      </c>
      <c r="H44" s="19" t="str">
        <f t="shared" si="9"/>
        <v>More than 1 month to 2 months</v>
      </c>
      <c r="I44" s="19" t="str">
        <f t="shared" si="9"/>
        <v>More than 2 months to 6 months</v>
      </c>
      <c r="J44" s="19" t="str">
        <f>J77</f>
        <v>More than 6 months to 12 months</v>
      </c>
      <c r="K44" s="19" t="s">
        <v>48</v>
      </c>
      <c r="Z44" s="70"/>
    </row>
    <row r="45" spans="1:26" x14ac:dyDescent="0.3">
      <c r="A45" s="35"/>
      <c r="B45" s="39"/>
      <c r="C45" s="36"/>
      <c r="D45" s="36"/>
      <c r="E45" s="36"/>
      <c r="F45" s="36"/>
      <c r="G45" s="36"/>
      <c r="H45" s="36"/>
      <c r="I45" s="36"/>
      <c r="J45" s="36"/>
      <c r="Z45" s="70"/>
    </row>
    <row r="46" spans="1:26" s="181" customFormat="1" x14ac:dyDescent="0.3">
      <c r="A46" s="188" t="s">
        <v>91</v>
      </c>
      <c r="B46" s="188"/>
      <c r="C46" s="179"/>
      <c r="D46" s="179"/>
      <c r="E46" s="179"/>
      <c r="F46" s="179"/>
      <c r="G46" s="179"/>
      <c r="H46" s="179"/>
      <c r="I46" s="179"/>
      <c r="J46" s="179"/>
      <c r="K46" s="180"/>
      <c r="L46" s="180"/>
      <c r="M46" s="180"/>
      <c r="N46" s="180"/>
      <c r="O46" s="180"/>
      <c r="P46" s="180"/>
      <c r="Q46" s="180"/>
      <c r="R46" s="180"/>
      <c r="S46" s="180"/>
      <c r="T46" s="180"/>
      <c r="U46" s="180"/>
      <c r="V46" s="180"/>
      <c r="W46" s="180"/>
      <c r="X46" s="180"/>
      <c r="Y46" s="180"/>
    </row>
    <row r="47" spans="1:26" x14ac:dyDescent="0.3">
      <c r="A47" s="30" t="s">
        <v>49</v>
      </c>
      <c r="B47" s="37" t="s">
        <v>50</v>
      </c>
      <c r="C47" s="29"/>
      <c r="D47" s="29"/>
      <c r="E47" s="29"/>
      <c r="F47" s="29"/>
      <c r="G47" s="29"/>
      <c r="H47" s="29"/>
      <c r="I47" s="29"/>
      <c r="J47" s="29"/>
      <c r="Z47" s="70"/>
    </row>
    <row r="48" spans="1:26" x14ac:dyDescent="0.3">
      <c r="A48" s="14"/>
      <c r="B48" s="17"/>
      <c r="C48" s="11"/>
      <c r="D48" s="11"/>
      <c r="E48" s="11"/>
      <c r="F48" s="11"/>
      <c r="G48" s="11"/>
      <c r="H48" s="11"/>
      <c r="I48" s="11"/>
      <c r="J48" s="11"/>
      <c r="K48" s="24">
        <f>SUM(C48:J48)</f>
        <v>0</v>
      </c>
      <c r="Z48" s="70"/>
    </row>
    <row r="49" spans="1:26" x14ac:dyDescent="0.3">
      <c r="A49" s="14"/>
      <c r="B49" s="14"/>
      <c r="C49" s="11"/>
      <c r="D49" s="11"/>
      <c r="E49" s="11"/>
      <c r="F49" s="11"/>
      <c r="G49" s="11"/>
      <c r="H49" s="11"/>
      <c r="I49" s="11"/>
      <c r="J49" s="11"/>
      <c r="K49" s="24">
        <f t="shared" ref="K49:K60" si="10">SUM(C49:J49)</f>
        <v>0</v>
      </c>
      <c r="Z49" s="70"/>
    </row>
    <row r="50" spans="1:26" x14ac:dyDescent="0.3">
      <c r="A50" s="14"/>
      <c r="B50" s="14"/>
      <c r="C50" s="11"/>
      <c r="D50" s="11"/>
      <c r="E50" s="11"/>
      <c r="F50" s="11"/>
      <c r="G50" s="11"/>
      <c r="H50" s="11"/>
      <c r="I50" s="11"/>
      <c r="J50" s="11"/>
      <c r="K50" s="24">
        <f t="shared" si="10"/>
        <v>0</v>
      </c>
      <c r="Z50" s="70"/>
    </row>
    <row r="51" spans="1:26" x14ac:dyDescent="0.3">
      <c r="A51" s="14"/>
      <c r="B51" s="14"/>
      <c r="C51" s="11"/>
      <c r="D51" s="11"/>
      <c r="E51" s="11"/>
      <c r="F51" s="11"/>
      <c r="G51" s="11"/>
      <c r="H51" s="11"/>
      <c r="I51" s="11"/>
      <c r="J51" s="11"/>
      <c r="K51" s="24">
        <f t="shared" si="10"/>
        <v>0</v>
      </c>
      <c r="Z51" s="70"/>
    </row>
    <row r="52" spans="1:26" x14ac:dyDescent="0.3">
      <c r="A52" s="14"/>
      <c r="B52" s="14"/>
      <c r="C52" s="11"/>
      <c r="D52" s="11"/>
      <c r="E52" s="11"/>
      <c r="F52" s="11"/>
      <c r="G52" s="11"/>
      <c r="H52" s="11"/>
      <c r="I52" s="11"/>
      <c r="J52" s="11"/>
      <c r="K52" s="24">
        <f t="shared" si="10"/>
        <v>0</v>
      </c>
      <c r="Z52" s="70"/>
    </row>
    <row r="53" spans="1:26" x14ac:dyDescent="0.3">
      <c r="A53" s="14"/>
      <c r="B53" s="14"/>
      <c r="C53" s="11"/>
      <c r="D53" s="11"/>
      <c r="E53" s="11"/>
      <c r="F53" s="11"/>
      <c r="G53" s="11"/>
      <c r="H53" s="11"/>
      <c r="I53" s="11"/>
      <c r="J53" s="11"/>
      <c r="K53" s="24">
        <f t="shared" si="10"/>
        <v>0</v>
      </c>
      <c r="Z53" s="70"/>
    </row>
    <row r="54" spans="1:26" x14ac:dyDescent="0.3">
      <c r="A54" s="14"/>
      <c r="B54" s="14"/>
      <c r="C54" s="11"/>
      <c r="D54" s="11"/>
      <c r="E54" s="11"/>
      <c r="F54" s="11"/>
      <c r="G54" s="11"/>
      <c r="H54" s="11"/>
      <c r="I54" s="11"/>
      <c r="J54" s="11"/>
      <c r="K54" s="24">
        <f t="shared" si="10"/>
        <v>0</v>
      </c>
      <c r="Z54" s="70"/>
    </row>
    <row r="55" spans="1:26" x14ac:dyDescent="0.3">
      <c r="A55" s="14"/>
      <c r="B55" s="14"/>
      <c r="C55" s="11"/>
      <c r="D55" s="11"/>
      <c r="E55" s="11"/>
      <c r="F55" s="11"/>
      <c r="G55" s="11"/>
      <c r="H55" s="11"/>
      <c r="I55" s="11"/>
      <c r="J55" s="11"/>
      <c r="K55" s="24">
        <f t="shared" si="10"/>
        <v>0</v>
      </c>
      <c r="Z55" s="70"/>
    </row>
    <row r="56" spans="1:26" x14ac:dyDescent="0.3">
      <c r="A56" s="14"/>
      <c r="B56" s="14"/>
      <c r="C56" s="11"/>
      <c r="D56" s="11"/>
      <c r="E56" s="11"/>
      <c r="F56" s="11"/>
      <c r="G56" s="11"/>
      <c r="H56" s="11"/>
      <c r="I56" s="11"/>
      <c r="J56" s="11"/>
      <c r="K56" s="24">
        <f t="shared" si="10"/>
        <v>0</v>
      </c>
      <c r="Z56" s="70"/>
    </row>
    <row r="57" spans="1:26" x14ac:dyDescent="0.3">
      <c r="A57" s="14"/>
      <c r="B57" s="14"/>
      <c r="C57" s="11"/>
      <c r="D57" s="11"/>
      <c r="E57" s="11"/>
      <c r="F57" s="11"/>
      <c r="G57" s="11"/>
      <c r="H57" s="11"/>
      <c r="I57" s="11"/>
      <c r="J57" s="11"/>
      <c r="K57" s="24">
        <f t="shared" si="10"/>
        <v>0</v>
      </c>
      <c r="Z57" s="70"/>
    </row>
    <row r="58" spans="1:26" x14ac:dyDescent="0.3">
      <c r="A58" s="14"/>
      <c r="B58" s="14"/>
      <c r="C58" s="11"/>
      <c r="D58" s="11"/>
      <c r="E58" s="11"/>
      <c r="F58" s="11"/>
      <c r="G58" s="11"/>
      <c r="H58" s="11"/>
      <c r="I58" s="11"/>
      <c r="J58" s="11"/>
      <c r="K58" s="24">
        <f t="shared" si="10"/>
        <v>0</v>
      </c>
      <c r="Z58" s="70"/>
    </row>
    <row r="59" spans="1:26" x14ac:dyDescent="0.3">
      <c r="A59" s="14"/>
      <c r="B59" s="14"/>
      <c r="C59" s="11"/>
      <c r="D59" s="11"/>
      <c r="E59" s="11"/>
      <c r="F59" s="11"/>
      <c r="G59" s="11"/>
      <c r="H59" s="11"/>
      <c r="I59" s="11"/>
      <c r="J59" s="11"/>
      <c r="K59" s="24">
        <f t="shared" si="10"/>
        <v>0</v>
      </c>
      <c r="Z59" s="70"/>
    </row>
    <row r="60" spans="1:26" ht="14.5" thickBot="1" x14ac:dyDescent="0.35">
      <c r="A60" s="14"/>
      <c r="B60" s="14"/>
      <c r="C60" s="12"/>
      <c r="D60" s="11"/>
      <c r="E60" s="11"/>
      <c r="F60" s="11"/>
      <c r="G60" s="11"/>
      <c r="H60" s="11"/>
      <c r="I60" s="11"/>
      <c r="J60" s="11"/>
      <c r="K60" s="24">
        <f t="shared" si="10"/>
        <v>0</v>
      </c>
      <c r="Z60" s="70"/>
    </row>
    <row r="61" spans="1:26" ht="14.5" thickBot="1" x14ac:dyDescent="0.35">
      <c r="A61" s="28"/>
      <c r="B61" s="39"/>
      <c r="C61" s="27">
        <f>SUM(C48:C60)</f>
        <v>0</v>
      </c>
      <c r="D61" s="27">
        <f t="shared" ref="D61:I61" si="11">SUM(D48:D60)</f>
        <v>0</v>
      </c>
      <c r="E61" s="27">
        <f t="shared" si="11"/>
        <v>0</v>
      </c>
      <c r="F61" s="27">
        <f t="shared" si="11"/>
        <v>0</v>
      </c>
      <c r="G61" s="27">
        <f t="shared" si="11"/>
        <v>0</v>
      </c>
      <c r="H61" s="27">
        <f t="shared" si="11"/>
        <v>0</v>
      </c>
      <c r="I61" s="27">
        <f t="shared" si="11"/>
        <v>0</v>
      </c>
      <c r="J61" s="27">
        <f>SUM(J48:J60)</f>
        <v>0</v>
      </c>
      <c r="K61" s="27">
        <f>SUM(K48:K60)</f>
        <v>0</v>
      </c>
      <c r="Z61" s="70"/>
    </row>
    <row r="62" spans="1:26" x14ac:dyDescent="0.3">
      <c r="A62" s="28"/>
      <c r="B62" s="39"/>
      <c r="C62" s="28"/>
      <c r="D62" s="28"/>
      <c r="E62" s="28"/>
      <c r="F62" s="28"/>
      <c r="G62" s="28"/>
      <c r="H62" s="28"/>
      <c r="I62" s="28"/>
      <c r="J62" s="28"/>
      <c r="Z62" s="70"/>
    </row>
    <row r="63" spans="1:26" x14ac:dyDescent="0.3">
      <c r="A63" s="30" t="s">
        <v>92</v>
      </c>
      <c r="B63" s="37"/>
      <c r="C63" s="29"/>
      <c r="D63" s="29"/>
      <c r="E63" s="29"/>
      <c r="F63" s="29"/>
      <c r="G63" s="29"/>
      <c r="H63" s="29"/>
      <c r="I63" s="29"/>
      <c r="J63" s="29"/>
      <c r="Z63" s="70"/>
    </row>
    <row r="64" spans="1:26" x14ac:dyDescent="0.3">
      <c r="A64" s="14"/>
      <c r="B64" s="15"/>
      <c r="C64" s="11"/>
      <c r="D64" s="11"/>
      <c r="E64" s="11"/>
      <c r="F64" s="11"/>
      <c r="G64" s="11"/>
      <c r="H64" s="11"/>
      <c r="I64" s="11"/>
      <c r="J64" s="11"/>
      <c r="K64" s="24">
        <f>SUM(C64:J64)</f>
        <v>0</v>
      </c>
      <c r="Z64" s="70"/>
    </row>
    <row r="65" spans="1:26" x14ac:dyDescent="0.3">
      <c r="A65" s="14"/>
      <c r="B65" s="15"/>
      <c r="C65" s="11"/>
      <c r="D65" s="11"/>
      <c r="E65" s="11"/>
      <c r="F65" s="11"/>
      <c r="G65" s="11"/>
      <c r="H65" s="11"/>
      <c r="I65" s="11"/>
      <c r="J65" s="11"/>
      <c r="K65" s="24">
        <f t="shared" ref="K65:K71" si="12">SUM(C65:J65)</f>
        <v>0</v>
      </c>
      <c r="Z65" s="70"/>
    </row>
    <row r="66" spans="1:26" x14ac:dyDescent="0.3">
      <c r="A66" s="14"/>
      <c r="B66" s="15"/>
      <c r="C66" s="11"/>
      <c r="D66" s="11"/>
      <c r="E66" s="11"/>
      <c r="F66" s="11"/>
      <c r="G66" s="11"/>
      <c r="H66" s="11"/>
      <c r="I66" s="11"/>
      <c r="J66" s="11"/>
      <c r="K66" s="24">
        <f t="shared" si="12"/>
        <v>0</v>
      </c>
      <c r="Z66" s="70"/>
    </row>
    <row r="67" spans="1:26" x14ac:dyDescent="0.3">
      <c r="A67" s="14"/>
      <c r="B67" s="15"/>
      <c r="C67" s="11"/>
      <c r="D67" s="11"/>
      <c r="E67" s="11"/>
      <c r="F67" s="11"/>
      <c r="G67" s="11"/>
      <c r="H67" s="11"/>
      <c r="I67" s="11"/>
      <c r="J67" s="11"/>
      <c r="K67" s="24">
        <f t="shared" si="12"/>
        <v>0</v>
      </c>
      <c r="Z67" s="70"/>
    </row>
    <row r="68" spans="1:26" x14ac:dyDescent="0.3">
      <c r="A68" s="14"/>
      <c r="B68" s="15"/>
      <c r="C68" s="11"/>
      <c r="D68" s="11"/>
      <c r="E68" s="11"/>
      <c r="F68" s="11"/>
      <c r="G68" s="11"/>
      <c r="H68" s="11"/>
      <c r="I68" s="11"/>
      <c r="J68" s="11"/>
      <c r="K68" s="24">
        <f t="shared" si="12"/>
        <v>0</v>
      </c>
      <c r="Z68" s="70"/>
    </row>
    <row r="69" spans="1:26" x14ac:dyDescent="0.3">
      <c r="A69" s="14"/>
      <c r="B69" s="15"/>
      <c r="C69" s="11"/>
      <c r="D69" s="11"/>
      <c r="E69" s="11"/>
      <c r="F69" s="11"/>
      <c r="G69" s="11"/>
      <c r="H69" s="11"/>
      <c r="I69" s="11"/>
      <c r="J69" s="11"/>
      <c r="K69" s="24">
        <f t="shared" si="12"/>
        <v>0</v>
      </c>
      <c r="Z69" s="70"/>
    </row>
    <row r="70" spans="1:26" x14ac:dyDescent="0.3">
      <c r="A70" s="14"/>
      <c r="B70" s="15"/>
      <c r="C70" s="11"/>
      <c r="D70" s="11"/>
      <c r="E70" s="11"/>
      <c r="F70" s="11"/>
      <c r="G70" s="11"/>
      <c r="H70" s="11"/>
      <c r="I70" s="11"/>
      <c r="J70" s="11"/>
      <c r="K70" s="24">
        <f t="shared" si="12"/>
        <v>0</v>
      </c>
      <c r="Z70" s="70"/>
    </row>
    <row r="71" spans="1:26" ht="14.5" thickBot="1" x14ac:dyDescent="0.35">
      <c r="A71" s="14"/>
      <c r="B71" s="15"/>
      <c r="C71" s="11"/>
      <c r="D71" s="11"/>
      <c r="E71" s="11"/>
      <c r="F71" s="11"/>
      <c r="G71" s="11"/>
      <c r="H71" s="11"/>
      <c r="I71" s="11"/>
      <c r="J71" s="11"/>
      <c r="K71" s="24">
        <f t="shared" si="12"/>
        <v>0</v>
      </c>
      <c r="Z71" s="70"/>
    </row>
    <row r="72" spans="1:26" ht="14.5" thickBot="1" x14ac:dyDescent="0.35">
      <c r="A72" s="28"/>
      <c r="B72" s="39"/>
      <c r="C72" s="27">
        <f>SUM(C64:C71)</f>
        <v>0</v>
      </c>
      <c r="D72" s="27">
        <f t="shared" ref="D72:J72" si="13">SUM(D64:D71)</f>
        <v>0</v>
      </c>
      <c r="E72" s="27">
        <f t="shared" si="13"/>
        <v>0</v>
      </c>
      <c r="F72" s="27">
        <f t="shared" si="13"/>
        <v>0</v>
      </c>
      <c r="G72" s="27">
        <f t="shared" si="13"/>
        <v>0</v>
      </c>
      <c r="H72" s="27">
        <f t="shared" si="13"/>
        <v>0</v>
      </c>
      <c r="I72" s="27">
        <f t="shared" si="13"/>
        <v>0</v>
      </c>
      <c r="J72" s="27">
        <f t="shared" si="13"/>
        <v>0</v>
      </c>
      <c r="K72" s="27">
        <f>SUM(K64:K71)</f>
        <v>0</v>
      </c>
      <c r="Z72" s="70"/>
    </row>
    <row r="73" spans="1:26" ht="14.5" thickBot="1" x14ac:dyDescent="0.35">
      <c r="A73" s="30" t="s">
        <v>51</v>
      </c>
      <c r="B73" s="32"/>
      <c r="C73" s="27">
        <f>C41+C61+C72</f>
        <v>0</v>
      </c>
      <c r="D73" s="27">
        <f t="shared" ref="D73:K73" si="14">D41+D61+D72</f>
        <v>0</v>
      </c>
      <c r="E73" s="27">
        <f t="shared" si="14"/>
        <v>0</v>
      </c>
      <c r="F73" s="27">
        <f t="shared" si="14"/>
        <v>0</v>
      </c>
      <c r="G73" s="27">
        <f t="shared" si="14"/>
        <v>0</v>
      </c>
      <c r="H73" s="27">
        <f t="shared" si="14"/>
        <v>0</v>
      </c>
      <c r="I73" s="27">
        <f t="shared" si="14"/>
        <v>0</v>
      </c>
      <c r="J73" s="27">
        <f t="shared" si="14"/>
        <v>0</v>
      </c>
      <c r="K73" s="27">
        <f t="shared" si="14"/>
        <v>0</v>
      </c>
      <c r="Z73" s="70"/>
    </row>
    <row r="74" spans="1:26" ht="14.5" thickBot="1" x14ac:dyDescent="0.35">
      <c r="A74" s="30" t="s">
        <v>52</v>
      </c>
      <c r="B74" s="31"/>
      <c r="C74" s="27">
        <f>C73</f>
        <v>0</v>
      </c>
      <c r="D74" s="27">
        <f t="shared" ref="D74:F74" si="15">C74+D73</f>
        <v>0</v>
      </c>
      <c r="E74" s="27">
        <f t="shared" si="15"/>
        <v>0</v>
      </c>
      <c r="F74" s="27">
        <f t="shared" si="15"/>
        <v>0</v>
      </c>
      <c r="G74" s="27">
        <f t="shared" ref="G74" si="16">F74+G73</f>
        <v>0</v>
      </c>
      <c r="H74" s="27">
        <f t="shared" ref="H74" si="17">G74+H73</f>
        <v>0</v>
      </c>
      <c r="I74" s="27">
        <f t="shared" ref="I74" si="18">H74+I73</f>
        <v>0</v>
      </c>
      <c r="J74" s="27">
        <f t="shared" ref="J74" si="19">I74+J73</f>
        <v>0</v>
      </c>
      <c r="K74" s="27">
        <f>J74</f>
        <v>0</v>
      </c>
      <c r="Z74" s="70"/>
    </row>
    <row r="75" spans="1:26" s="28" customFormat="1" x14ac:dyDescent="0.3">
      <c r="B75" s="39"/>
      <c r="C75" s="66"/>
      <c r="D75" s="66"/>
      <c r="E75" s="66"/>
      <c r="F75" s="66"/>
      <c r="G75" s="66"/>
      <c r="H75" s="66"/>
      <c r="I75" s="66"/>
      <c r="J75" s="66"/>
      <c r="K75" s="66"/>
    </row>
    <row r="76" spans="1:26" s="28" customFormat="1" ht="14.5" thickBot="1" x14ac:dyDescent="0.35">
      <c r="B76" s="39"/>
      <c r="C76" s="66"/>
      <c r="D76" s="66"/>
      <c r="E76" s="66"/>
      <c r="F76" s="66"/>
      <c r="G76" s="66"/>
      <c r="H76" s="66"/>
      <c r="I76" s="66"/>
      <c r="J76" s="66"/>
      <c r="K76" s="66"/>
    </row>
    <row r="77" spans="1:26" ht="14.5" thickBot="1" x14ac:dyDescent="0.35">
      <c r="A77" s="33" t="s">
        <v>53</v>
      </c>
      <c r="B77" s="34"/>
      <c r="C77" s="19" t="str">
        <f>C44</f>
        <v>Next day</v>
      </c>
      <c r="D77" s="19" t="str">
        <f t="shared" ref="D77:K77" si="20">D44</f>
        <v>Day2</v>
      </c>
      <c r="E77" s="19" t="str">
        <f t="shared" si="20"/>
        <v>Day 3</v>
      </c>
      <c r="F77" s="19" t="str">
        <f t="shared" si="20"/>
        <v xml:space="preserve">Day 4 to day 7 </v>
      </c>
      <c r="G77" s="19" t="str">
        <f t="shared" si="20"/>
        <v>Day 8 to 1 Month</v>
      </c>
      <c r="H77" s="19" t="str">
        <f t="shared" si="20"/>
        <v>More than 1 month to 2 months</v>
      </c>
      <c r="I77" s="19" t="str">
        <f t="shared" si="20"/>
        <v>More than 2 months to 6 months</v>
      </c>
      <c r="J77" s="19" t="s">
        <v>86</v>
      </c>
      <c r="K77" s="19" t="str">
        <f t="shared" si="20"/>
        <v>Total</v>
      </c>
      <c r="Z77" s="70"/>
    </row>
    <row r="78" spans="1:26" s="28" customFormat="1" x14ac:dyDescent="0.3">
      <c r="B78" s="39"/>
      <c r="C78" s="66"/>
      <c r="D78" s="66"/>
      <c r="E78" s="66"/>
      <c r="F78" s="66"/>
      <c r="G78" s="66"/>
      <c r="H78" s="66"/>
      <c r="I78" s="66"/>
      <c r="J78" s="66"/>
      <c r="K78" s="66"/>
    </row>
    <row r="79" spans="1:26" x14ac:dyDescent="0.3">
      <c r="A79" s="30" t="s">
        <v>90</v>
      </c>
      <c r="B79" s="39"/>
      <c r="C79" s="38"/>
      <c r="D79" s="38"/>
      <c r="E79" s="38"/>
      <c r="F79" s="38"/>
      <c r="G79" s="38"/>
      <c r="H79" s="38"/>
      <c r="I79" s="38"/>
      <c r="J79" s="38"/>
      <c r="Z79" s="70"/>
    </row>
    <row r="80" spans="1:26" x14ac:dyDescent="0.3">
      <c r="A80" s="40" t="s">
        <v>54</v>
      </c>
      <c r="B80" s="39"/>
      <c r="C80" s="38"/>
      <c r="D80" s="38"/>
      <c r="E80" s="38"/>
      <c r="F80" s="38"/>
      <c r="G80" s="38"/>
      <c r="H80" s="38"/>
      <c r="I80" s="38"/>
      <c r="J80" s="38"/>
      <c r="Z80" s="70"/>
    </row>
    <row r="81" spans="1:26" x14ac:dyDescent="0.3">
      <c r="A81" s="30" t="s">
        <v>89</v>
      </c>
      <c r="B81" s="37" t="s">
        <v>55</v>
      </c>
      <c r="C81" s="38"/>
      <c r="D81" s="38"/>
      <c r="E81" s="38"/>
      <c r="F81" s="38"/>
      <c r="G81" s="38"/>
      <c r="H81" s="38"/>
      <c r="I81" s="38"/>
      <c r="J81" s="38"/>
      <c r="Z81" s="70"/>
    </row>
    <row r="82" spans="1:26" x14ac:dyDescent="0.3">
      <c r="A82" s="3"/>
      <c r="B82" s="16"/>
      <c r="C82" s="11"/>
      <c r="D82" s="12"/>
      <c r="E82" s="12"/>
      <c r="F82" s="12"/>
      <c r="G82" s="12"/>
      <c r="H82" s="12"/>
      <c r="I82" s="12"/>
      <c r="J82" s="12"/>
      <c r="K82" s="24">
        <f>SUM(C82:J82)</f>
        <v>0</v>
      </c>
      <c r="Z82" s="70"/>
    </row>
    <row r="83" spans="1:26" x14ac:dyDescent="0.3">
      <c r="A83" s="3"/>
      <c r="B83" s="16"/>
      <c r="C83" s="11"/>
      <c r="D83" s="12"/>
      <c r="E83" s="12"/>
      <c r="F83" s="12"/>
      <c r="G83" s="12"/>
      <c r="H83" s="12"/>
      <c r="I83" s="12"/>
      <c r="J83" s="12"/>
      <c r="K83" s="24">
        <f t="shared" ref="K83:K91" si="21">SUM(C83:J83)</f>
        <v>0</v>
      </c>
      <c r="Z83" s="70"/>
    </row>
    <row r="84" spans="1:26" x14ac:dyDescent="0.3">
      <c r="A84" s="3"/>
      <c r="B84" s="16"/>
      <c r="C84" s="11"/>
      <c r="D84" s="12"/>
      <c r="E84" s="12"/>
      <c r="F84" s="12"/>
      <c r="G84" s="12"/>
      <c r="H84" s="12"/>
      <c r="I84" s="12"/>
      <c r="J84" s="12"/>
      <c r="K84" s="24">
        <f t="shared" si="21"/>
        <v>0</v>
      </c>
      <c r="Z84" s="70"/>
    </row>
    <row r="85" spans="1:26" x14ac:dyDescent="0.3">
      <c r="A85" s="3"/>
      <c r="B85" s="16"/>
      <c r="C85" s="11"/>
      <c r="D85" s="12"/>
      <c r="E85" s="12"/>
      <c r="F85" s="12"/>
      <c r="G85" s="12"/>
      <c r="H85" s="12"/>
      <c r="I85" s="12"/>
      <c r="J85" s="12"/>
      <c r="K85" s="24">
        <f t="shared" si="21"/>
        <v>0</v>
      </c>
      <c r="Z85" s="70"/>
    </row>
    <row r="86" spans="1:26" x14ac:dyDescent="0.3">
      <c r="A86" s="3"/>
      <c r="B86" s="16"/>
      <c r="C86" s="11"/>
      <c r="D86" s="12"/>
      <c r="E86" s="12"/>
      <c r="F86" s="12"/>
      <c r="G86" s="12"/>
      <c r="H86" s="12"/>
      <c r="I86" s="12"/>
      <c r="J86" s="12"/>
      <c r="K86" s="24">
        <f t="shared" si="21"/>
        <v>0</v>
      </c>
      <c r="Z86" s="70"/>
    </row>
    <row r="87" spans="1:26" x14ac:dyDescent="0.3">
      <c r="A87" s="3"/>
      <c r="B87" s="16"/>
      <c r="C87" s="11"/>
      <c r="D87" s="12"/>
      <c r="E87" s="12"/>
      <c r="F87" s="12"/>
      <c r="G87" s="12"/>
      <c r="H87" s="12"/>
      <c r="I87" s="12"/>
      <c r="J87" s="12"/>
      <c r="K87" s="24">
        <f t="shared" si="21"/>
        <v>0</v>
      </c>
      <c r="Z87" s="70"/>
    </row>
    <row r="88" spans="1:26" x14ac:dyDescent="0.3">
      <c r="A88" s="3"/>
      <c r="B88" s="16"/>
      <c r="C88" s="11"/>
      <c r="D88" s="12"/>
      <c r="E88" s="12"/>
      <c r="F88" s="12"/>
      <c r="G88" s="12"/>
      <c r="H88" s="12"/>
      <c r="I88" s="12"/>
      <c r="J88" s="12"/>
      <c r="K88" s="24">
        <f t="shared" si="21"/>
        <v>0</v>
      </c>
      <c r="Z88" s="70"/>
    </row>
    <row r="89" spans="1:26" x14ac:dyDescent="0.3">
      <c r="A89" s="3"/>
      <c r="B89" s="16"/>
      <c r="C89" s="11"/>
      <c r="D89" s="12"/>
      <c r="E89" s="12"/>
      <c r="F89" s="12"/>
      <c r="G89" s="12"/>
      <c r="H89" s="12"/>
      <c r="I89" s="12"/>
      <c r="J89" s="12"/>
      <c r="K89" s="24">
        <f t="shared" si="21"/>
        <v>0</v>
      </c>
      <c r="Z89" s="70"/>
    </row>
    <row r="90" spans="1:26" x14ac:dyDescent="0.3">
      <c r="A90" s="3"/>
      <c r="B90" s="16"/>
      <c r="C90" s="11"/>
      <c r="D90" s="12"/>
      <c r="E90" s="12"/>
      <c r="F90" s="12"/>
      <c r="G90" s="12"/>
      <c r="H90" s="12"/>
      <c r="I90" s="12"/>
      <c r="J90" s="12"/>
      <c r="K90" s="24">
        <f t="shared" si="21"/>
        <v>0</v>
      </c>
      <c r="Z90" s="70"/>
    </row>
    <row r="91" spans="1:26" ht="14.5" thickBot="1" x14ac:dyDescent="0.35">
      <c r="A91" s="3"/>
      <c r="B91" s="16"/>
      <c r="C91" s="11"/>
      <c r="D91" s="12"/>
      <c r="E91" s="12"/>
      <c r="F91" s="12"/>
      <c r="G91" s="12"/>
      <c r="H91" s="12"/>
      <c r="I91" s="12"/>
      <c r="J91" s="12"/>
      <c r="K91" s="24">
        <f t="shared" si="21"/>
        <v>0</v>
      </c>
      <c r="Z91" s="70"/>
    </row>
    <row r="92" spans="1:26" ht="14.5" thickBot="1" x14ac:dyDescent="0.35">
      <c r="A92" s="28"/>
      <c r="B92" s="39"/>
      <c r="C92" s="27">
        <f>SUM(C82:C91)</f>
        <v>0</v>
      </c>
      <c r="D92" s="27">
        <f>SUM(D82:D91)</f>
        <v>0</v>
      </c>
      <c r="E92" s="27">
        <f t="shared" ref="E92:K92" si="22">SUM(E82:E91)</f>
        <v>0</v>
      </c>
      <c r="F92" s="27">
        <f t="shared" si="22"/>
        <v>0</v>
      </c>
      <c r="G92" s="27">
        <f t="shared" si="22"/>
        <v>0</v>
      </c>
      <c r="H92" s="27">
        <f t="shared" si="22"/>
        <v>0</v>
      </c>
      <c r="I92" s="27">
        <f t="shared" si="22"/>
        <v>0</v>
      </c>
      <c r="J92" s="27">
        <f t="shared" si="22"/>
        <v>0</v>
      </c>
      <c r="K92" s="27">
        <f t="shared" si="22"/>
        <v>0</v>
      </c>
      <c r="Z92" s="70"/>
    </row>
    <row r="93" spans="1:26" x14ac:dyDescent="0.3">
      <c r="A93" s="40" t="s">
        <v>56</v>
      </c>
      <c r="B93" s="37"/>
      <c r="C93" s="41"/>
      <c r="D93" s="41"/>
      <c r="E93" s="41"/>
      <c r="F93" s="41"/>
      <c r="G93" s="41"/>
      <c r="H93" s="41"/>
      <c r="I93" s="41"/>
      <c r="J93" s="41"/>
      <c r="Z93" s="70"/>
    </row>
    <row r="94" spans="1:26" x14ac:dyDescent="0.3">
      <c r="A94" s="30" t="str">
        <f>A81</f>
        <v>Type of funding (Equity/Loan)</v>
      </c>
      <c r="B94" s="37" t="s">
        <v>55</v>
      </c>
      <c r="C94" s="38"/>
      <c r="D94" s="38"/>
      <c r="E94" s="38"/>
      <c r="F94" s="38"/>
      <c r="G94" s="38"/>
      <c r="H94" s="38"/>
      <c r="I94" s="38"/>
      <c r="J94" s="38"/>
      <c r="Z94" s="70"/>
    </row>
    <row r="95" spans="1:26" x14ac:dyDescent="0.3">
      <c r="A95" s="3"/>
      <c r="B95" s="16"/>
      <c r="C95" s="11"/>
      <c r="D95" s="12"/>
      <c r="E95" s="12"/>
      <c r="F95" s="12"/>
      <c r="G95" s="12"/>
      <c r="H95" s="12"/>
      <c r="I95" s="12"/>
      <c r="J95" s="12"/>
      <c r="K95" s="24">
        <f t="shared" ref="K95:K100" si="23">SUM(C95:J95)</f>
        <v>0</v>
      </c>
      <c r="Z95" s="70"/>
    </row>
    <row r="96" spans="1:26" x14ac:dyDescent="0.3">
      <c r="A96" s="3"/>
      <c r="B96" s="16"/>
      <c r="C96" s="11"/>
      <c r="D96" s="12"/>
      <c r="E96" s="12"/>
      <c r="F96" s="12"/>
      <c r="G96" s="12"/>
      <c r="H96" s="12"/>
      <c r="I96" s="12"/>
      <c r="J96" s="12"/>
      <c r="K96" s="24">
        <f t="shared" si="23"/>
        <v>0</v>
      </c>
      <c r="Z96" s="70"/>
    </row>
    <row r="97" spans="1:26" x14ac:dyDescent="0.3">
      <c r="A97" s="3"/>
      <c r="B97" s="16"/>
      <c r="C97" s="11"/>
      <c r="D97" s="12"/>
      <c r="E97" s="12"/>
      <c r="F97" s="12"/>
      <c r="G97" s="12"/>
      <c r="H97" s="12"/>
      <c r="I97" s="12"/>
      <c r="J97" s="12"/>
      <c r="K97" s="24">
        <f t="shared" si="23"/>
        <v>0</v>
      </c>
      <c r="Z97" s="70"/>
    </row>
    <row r="98" spans="1:26" x14ac:dyDescent="0.3">
      <c r="A98" s="3"/>
      <c r="B98" s="16"/>
      <c r="C98" s="11"/>
      <c r="D98" s="12"/>
      <c r="E98" s="12"/>
      <c r="F98" s="12"/>
      <c r="G98" s="12"/>
      <c r="H98" s="12"/>
      <c r="I98" s="12"/>
      <c r="J98" s="12"/>
      <c r="K98" s="24">
        <f t="shared" si="23"/>
        <v>0</v>
      </c>
      <c r="Z98" s="70"/>
    </row>
    <row r="99" spans="1:26" x14ac:dyDescent="0.3">
      <c r="A99" s="3"/>
      <c r="B99" s="16"/>
      <c r="C99" s="11"/>
      <c r="D99" s="12"/>
      <c r="E99" s="12"/>
      <c r="F99" s="12"/>
      <c r="G99" s="12"/>
      <c r="H99" s="12"/>
      <c r="I99" s="12"/>
      <c r="J99" s="12"/>
      <c r="K99" s="24">
        <f t="shared" si="23"/>
        <v>0</v>
      </c>
      <c r="Z99" s="70"/>
    </row>
    <row r="100" spans="1:26" ht="14.5" thickBot="1" x14ac:dyDescent="0.35">
      <c r="A100" s="3"/>
      <c r="B100" s="16"/>
      <c r="C100" s="11"/>
      <c r="D100" s="12"/>
      <c r="E100" s="12"/>
      <c r="F100" s="12"/>
      <c r="G100" s="12"/>
      <c r="H100" s="12"/>
      <c r="I100" s="12"/>
      <c r="J100" s="12"/>
      <c r="K100" s="24">
        <f t="shared" si="23"/>
        <v>0</v>
      </c>
      <c r="Z100" s="70"/>
    </row>
    <row r="101" spans="1:26" ht="14.5" thickBot="1" x14ac:dyDescent="0.35">
      <c r="A101" s="28"/>
      <c r="B101" s="39"/>
      <c r="C101" s="27">
        <f>SUM(C95:C100)</f>
        <v>0</v>
      </c>
      <c r="D101" s="27">
        <f>SUM(D95:D100)</f>
        <v>0</v>
      </c>
      <c r="E101" s="27">
        <f t="shared" ref="E101:K101" si="24">SUM(E95:E100)</f>
        <v>0</v>
      </c>
      <c r="F101" s="27">
        <f t="shared" si="24"/>
        <v>0</v>
      </c>
      <c r="G101" s="27">
        <f t="shared" si="24"/>
        <v>0</v>
      </c>
      <c r="H101" s="27">
        <f t="shared" si="24"/>
        <v>0</v>
      </c>
      <c r="I101" s="27">
        <f t="shared" si="24"/>
        <v>0</v>
      </c>
      <c r="J101" s="27">
        <f>SUM(J95:J100)</f>
        <v>0</v>
      </c>
      <c r="K101" s="27">
        <f t="shared" si="24"/>
        <v>0</v>
      </c>
      <c r="Z101" s="70"/>
    </row>
    <row r="102" spans="1:26" x14ac:dyDescent="0.3">
      <c r="A102" s="28"/>
      <c r="B102" s="39"/>
      <c r="C102" s="29"/>
      <c r="D102" s="29"/>
      <c r="E102" s="29"/>
      <c r="F102" s="29"/>
      <c r="G102" s="29"/>
      <c r="H102" s="29"/>
      <c r="I102" s="29"/>
      <c r="J102" s="29"/>
      <c r="Z102" s="70"/>
    </row>
    <row r="103" spans="1:26" ht="14.5" thickBot="1" x14ac:dyDescent="0.35">
      <c r="A103" s="28"/>
      <c r="B103" s="39"/>
      <c r="C103" s="29"/>
      <c r="D103" s="29"/>
      <c r="E103" s="29"/>
      <c r="F103" s="29"/>
      <c r="G103" s="29"/>
      <c r="H103" s="29"/>
      <c r="I103" s="29"/>
      <c r="J103" s="29"/>
      <c r="Z103" s="70"/>
    </row>
    <row r="104" spans="1:26" ht="14.5" thickBot="1" x14ac:dyDescent="0.35">
      <c r="A104" s="81" t="s">
        <v>88</v>
      </c>
      <c r="B104" s="34"/>
      <c r="C104" s="19" t="s">
        <v>23</v>
      </c>
      <c r="D104" s="19" t="str">
        <f t="shared" ref="D104:K104" si="25">D77</f>
        <v>Day2</v>
      </c>
      <c r="E104" s="19" t="str">
        <f t="shared" si="25"/>
        <v>Day 3</v>
      </c>
      <c r="F104" s="19" t="str">
        <f t="shared" si="25"/>
        <v xml:space="preserve">Day 4 to day 7 </v>
      </c>
      <c r="G104" s="19" t="str">
        <f t="shared" si="25"/>
        <v>Day 8 to 1 Month</v>
      </c>
      <c r="H104" s="19" t="str">
        <f t="shared" si="25"/>
        <v>More than 1 month to 2 months</v>
      </c>
      <c r="I104" s="19" t="str">
        <f t="shared" si="25"/>
        <v>More than 2 months to 6 months</v>
      </c>
      <c r="J104" s="19" t="str">
        <f t="shared" si="25"/>
        <v>More than 6 months to 12 months</v>
      </c>
      <c r="K104" s="19" t="str">
        <f t="shared" si="25"/>
        <v>Total</v>
      </c>
      <c r="Z104" s="70"/>
    </row>
    <row r="105" spans="1:26" x14ac:dyDescent="0.3">
      <c r="A105" s="42" t="s">
        <v>57</v>
      </c>
      <c r="B105" s="37" t="s">
        <v>58</v>
      </c>
      <c r="C105" s="29"/>
      <c r="D105" s="29"/>
      <c r="E105" s="29"/>
      <c r="F105" s="29"/>
      <c r="G105" s="29"/>
      <c r="H105" s="29"/>
      <c r="I105" s="29"/>
      <c r="J105" s="29"/>
      <c r="Z105" s="70"/>
    </row>
    <row r="106" spans="1:26" x14ac:dyDescent="0.3">
      <c r="A106" s="14"/>
      <c r="B106" s="53"/>
      <c r="C106" s="54"/>
      <c r="D106" s="54"/>
      <c r="E106" s="54"/>
      <c r="F106" s="54"/>
      <c r="G106" s="54"/>
      <c r="H106" s="54"/>
      <c r="I106" s="54"/>
      <c r="J106" s="54"/>
      <c r="K106" s="24">
        <f>SUM(C106:J106)</f>
        <v>0</v>
      </c>
      <c r="Z106" s="70"/>
    </row>
    <row r="107" spans="1:26" x14ac:dyDescent="0.3">
      <c r="A107" s="14"/>
      <c r="B107" s="14"/>
      <c r="C107" s="9"/>
      <c r="D107" s="10"/>
      <c r="E107" s="10"/>
      <c r="F107" s="10"/>
      <c r="G107" s="10"/>
      <c r="H107" s="10"/>
      <c r="I107" s="10"/>
      <c r="J107" s="10"/>
      <c r="K107" s="24">
        <f t="shared" ref="K107:K112" si="26">SUM(C107:J107)</f>
        <v>0</v>
      </c>
      <c r="Z107" s="70"/>
    </row>
    <row r="108" spans="1:26" x14ac:dyDescent="0.3">
      <c r="A108" s="14"/>
      <c r="B108" s="14"/>
      <c r="C108" s="11"/>
      <c r="D108" s="12"/>
      <c r="E108" s="12"/>
      <c r="F108" s="12"/>
      <c r="G108" s="12"/>
      <c r="H108" s="12"/>
      <c r="I108" s="12"/>
      <c r="J108" s="12"/>
      <c r="K108" s="24">
        <f t="shared" si="26"/>
        <v>0</v>
      </c>
      <c r="Z108" s="70"/>
    </row>
    <row r="109" spans="1:26" x14ac:dyDescent="0.3">
      <c r="A109" s="14"/>
      <c r="B109" s="14"/>
      <c r="C109" s="11"/>
      <c r="D109" s="12"/>
      <c r="E109" s="12"/>
      <c r="F109" s="12"/>
      <c r="G109" s="12"/>
      <c r="H109" s="12"/>
      <c r="I109" s="12"/>
      <c r="J109" s="12"/>
      <c r="K109" s="24">
        <f t="shared" si="26"/>
        <v>0</v>
      </c>
      <c r="Z109" s="70"/>
    </row>
    <row r="110" spans="1:26" x14ac:dyDescent="0.3">
      <c r="A110" s="14"/>
      <c r="B110" s="14"/>
      <c r="C110" s="11"/>
      <c r="D110" s="12"/>
      <c r="E110" s="12"/>
      <c r="F110" s="12"/>
      <c r="G110" s="12"/>
      <c r="H110" s="12"/>
      <c r="I110" s="12"/>
      <c r="J110" s="12"/>
      <c r="K110" s="24">
        <f t="shared" si="26"/>
        <v>0</v>
      </c>
      <c r="Z110" s="70"/>
    </row>
    <row r="111" spans="1:26" x14ac:dyDescent="0.3">
      <c r="A111" s="14"/>
      <c r="B111" s="14"/>
      <c r="C111" s="11"/>
      <c r="D111" s="12"/>
      <c r="E111" s="12"/>
      <c r="F111" s="12"/>
      <c r="G111" s="12"/>
      <c r="H111" s="12"/>
      <c r="I111" s="12"/>
      <c r="J111" s="12"/>
      <c r="K111" s="24">
        <f t="shared" si="26"/>
        <v>0</v>
      </c>
      <c r="Z111" s="70"/>
    </row>
    <row r="112" spans="1:26" ht="14.5" thickBot="1" x14ac:dyDescent="0.35">
      <c r="A112" s="14"/>
      <c r="B112" s="14"/>
      <c r="C112" s="9"/>
      <c r="D112" s="10"/>
      <c r="E112" s="10"/>
      <c r="F112" s="10"/>
      <c r="G112" s="10"/>
      <c r="H112" s="10"/>
      <c r="I112" s="10"/>
      <c r="J112" s="10"/>
      <c r="K112" s="24">
        <f t="shared" si="26"/>
        <v>0</v>
      </c>
      <c r="Z112" s="70"/>
    </row>
    <row r="113" spans="1:51" ht="14.5" thickBot="1" x14ac:dyDescent="0.35">
      <c r="A113" s="28"/>
      <c r="B113" s="39"/>
      <c r="C113" s="27">
        <f>SUM(C106:C112)</f>
        <v>0</v>
      </c>
      <c r="D113" s="27">
        <f t="shared" ref="D113:J113" si="27">SUM(D106:D112)</f>
        <v>0</v>
      </c>
      <c r="E113" s="27">
        <f t="shared" si="27"/>
        <v>0</v>
      </c>
      <c r="F113" s="27">
        <f t="shared" si="27"/>
        <v>0</v>
      </c>
      <c r="G113" s="27">
        <f t="shared" si="27"/>
        <v>0</v>
      </c>
      <c r="H113" s="27">
        <f t="shared" si="27"/>
        <v>0</v>
      </c>
      <c r="I113" s="27">
        <f t="shared" si="27"/>
        <v>0</v>
      </c>
      <c r="J113" s="27">
        <f t="shared" si="27"/>
        <v>0</v>
      </c>
      <c r="K113" s="27">
        <f>SUM(K106:K112)</f>
        <v>0</v>
      </c>
      <c r="Z113" s="70"/>
    </row>
    <row r="114" spans="1:51" ht="14.5" thickBot="1" x14ac:dyDescent="0.35">
      <c r="A114" s="30" t="s">
        <v>59</v>
      </c>
      <c r="B114" s="32"/>
      <c r="C114" s="27">
        <f>C101+C92+C72+C61+C41+C113</f>
        <v>0</v>
      </c>
      <c r="D114" s="27">
        <f t="shared" ref="D114:J114" si="28">D101+D92+D72+D61+D41+D113</f>
        <v>0</v>
      </c>
      <c r="E114" s="27">
        <f t="shared" si="28"/>
        <v>0</v>
      </c>
      <c r="F114" s="27">
        <f t="shared" si="28"/>
        <v>0</v>
      </c>
      <c r="G114" s="27">
        <f t="shared" si="28"/>
        <v>0</v>
      </c>
      <c r="H114" s="27">
        <f t="shared" si="28"/>
        <v>0</v>
      </c>
      <c r="I114" s="27">
        <f t="shared" si="28"/>
        <v>0</v>
      </c>
      <c r="J114" s="27">
        <f t="shared" si="28"/>
        <v>0</v>
      </c>
      <c r="K114" s="27">
        <f>K101+K92+K72+K61+K41+K113</f>
        <v>0</v>
      </c>
      <c r="Z114" s="70"/>
    </row>
    <row r="115" spans="1:51" ht="14.5" thickBot="1" x14ac:dyDescent="0.35">
      <c r="A115" s="30" t="s">
        <v>60</v>
      </c>
      <c r="B115" s="31"/>
      <c r="C115" s="27">
        <f>C114</f>
        <v>0</v>
      </c>
      <c r="D115" s="27">
        <f t="shared" ref="D115:J115" si="29">C115+D114</f>
        <v>0</v>
      </c>
      <c r="E115" s="27">
        <f t="shared" si="29"/>
        <v>0</v>
      </c>
      <c r="F115" s="27">
        <f t="shared" si="29"/>
        <v>0</v>
      </c>
      <c r="G115" s="27">
        <f t="shared" si="29"/>
        <v>0</v>
      </c>
      <c r="H115" s="27">
        <f t="shared" si="29"/>
        <v>0</v>
      </c>
      <c r="I115" s="27">
        <f t="shared" si="29"/>
        <v>0</v>
      </c>
      <c r="J115" s="27">
        <f t="shared" si="29"/>
        <v>0</v>
      </c>
      <c r="K115" s="27">
        <f>J115</f>
        <v>0</v>
      </c>
      <c r="Z115" s="70"/>
    </row>
    <row r="116" spans="1:51" s="28" customFormat="1" x14ac:dyDescent="0.3">
      <c r="A116" s="30"/>
      <c r="B116" s="32"/>
      <c r="C116" s="66"/>
      <c r="D116" s="66"/>
      <c r="E116" s="66"/>
      <c r="F116" s="66"/>
      <c r="G116" s="66"/>
      <c r="H116" s="66"/>
      <c r="I116" s="66"/>
      <c r="J116" s="66"/>
      <c r="K116" s="66"/>
    </row>
    <row r="117" spans="1:51" ht="17.649999999999999" customHeight="1" x14ac:dyDescent="0.3">
      <c r="A117" s="28"/>
      <c r="B117" s="39"/>
      <c r="C117" s="28"/>
      <c r="D117" s="28"/>
      <c r="E117" s="28"/>
      <c r="F117" s="28"/>
      <c r="G117" s="28"/>
      <c r="H117" s="28"/>
      <c r="I117" s="28"/>
      <c r="J117" s="28"/>
      <c r="Z117" s="70"/>
    </row>
    <row r="118" spans="1:51" ht="17.649999999999999" customHeight="1" x14ac:dyDescent="0.3">
      <c r="A118" s="28"/>
      <c r="B118" s="39"/>
      <c r="C118" s="43"/>
      <c r="D118" s="43"/>
      <c r="E118" s="43"/>
      <c r="F118" s="43"/>
      <c r="G118" s="43"/>
      <c r="H118" s="43"/>
      <c r="I118" s="43"/>
      <c r="J118" s="43"/>
      <c r="Z118" s="70"/>
    </row>
    <row r="119" spans="1:51" ht="17.649999999999999" customHeight="1" x14ac:dyDescent="0.3">
      <c r="A119" s="28"/>
      <c r="B119" s="39"/>
      <c r="C119" s="28"/>
      <c r="D119" s="28"/>
      <c r="E119" s="28"/>
      <c r="F119" s="28"/>
      <c r="G119" s="28"/>
      <c r="H119" s="28"/>
      <c r="I119" s="28"/>
      <c r="J119" s="28"/>
    </row>
    <row r="120" spans="1:51" s="74" customFormat="1" x14ac:dyDescent="0.3">
      <c r="A120" s="44" t="s">
        <v>61</v>
      </c>
      <c r="B120" s="45"/>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row>
    <row r="121" spans="1:51" s="74" customFormat="1" x14ac:dyDescent="0.3">
      <c r="A121" s="47" t="s">
        <v>22</v>
      </c>
      <c r="B121" s="45"/>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row>
    <row r="122" spans="1:51" s="74" customFormat="1" x14ac:dyDescent="0.3">
      <c r="A122" s="46">
        <v>1</v>
      </c>
      <c r="B122" s="48" t="s">
        <v>62</v>
      </c>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row>
    <row r="123" spans="1:51" s="68" customFormat="1" x14ac:dyDescent="0.3">
      <c r="A123" s="46">
        <v>2</v>
      </c>
      <c r="B123" s="48" t="s">
        <v>63</v>
      </c>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row>
    <row r="124" spans="1:51" s="68" customFormat="1" x14ac:dyDescent="0.3">
      <c r="A124" s="46">
        <v>3</v>
      </c>
      <c r="B124" s="48" t="s">
        <v>64</v>
      </c>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row>
    <row r="125" spans="1:51" s="74" customFormat="1" x14ac:dyDescent="0.3">
      <c r="A125" s="46">
        <v>4</v>
      </c>
      <c r="B125" s="48" t="s">
        <v>65</v>
      </c>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row>
    <row r="126" spans="1:51" s="74" customFormat="1" x14ac:dyDescent="0.3">
      <c r="A126" s="46">
        <v>5</v>
      </c>
      <c r="B126" s="48" t="s">
        <v>66</v>
      </c>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row>
    <row r="127" spans="1:51" s="74" customFormat="1" x14ac:dyDescent="0.3">
      <c r="A127" s="46">
        <v>6</v>
      </c>
      <c r="B127" s="48" t="s">
        <v>67</v>
      </c>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row>
    <row r="128" spans="1:51" s="74" customFormat="1" x14ac:dyDescent="0.3">
      <c r="A128" s="46">
        <v>7</v>
      </c>
      <c r="B128" s="48" t="s">
        <v>68</v>
      </c>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row>
    <row r="129" spans="1:51" s="74" customFormat="1" x14ac:dyDescent="0.3">
      <c r="A129" s="46">
        <v>8</v>
      </c>
      <c r="B129" s="48" t="s">
        <v>69</v>
      </c>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row>
    <row r="130" spans="1:51" s="74" customFormat="1" x14ac:dyDescent="0.3">
      <c r="A130" s="46">
        <v>9</v>
      </c>
      <c r="B130" s="48" t="s">
        <v>70</v>
      </c>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row>
    <row r="131" spans="1:51" s="74" customFormat="1" x14ac:dyDescent="0.3">
      <c r="A131" s="46">
        <v>10</v>
      </c>
      <c r="B131" s="48" t="s">
        <v>71</v>
      </c>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row>
    <row r="132" spans="1:51" s="74" customFormat="1" x14ac:dyDescent="0.3">
      <c r="A132" s="46">
        <v>11</v>
      </c>
      <c r="B132" s="48" t="s">
        <v>72</v>
      </c>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row>
    <row r="133" spans="1:51" s="68" customFormat="1" x14ac:dyDescent="0.3">
      <c r="A133" s="46">
        <v>12</v>
      </c>
      <c r="B133" s="48" t="s">
        <v>73</v>
      </c>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row>
    <row r="134" spans="1:51" s="74" customFormat="1" x14ac:dyDescent="0.3">
      <c r="A134" s="46">
        <v>13</v>
      </c>
      <c r="B134" s="48" t="s">
        <v>74</v>
      </c>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row>
    <row r="135" spans="1:51" s="74" customFormat="1" x14ac:dyDescent="0.3">
      <c r="A135" s="46">
        <v>14</v>
      </c>
      <c r="B135" s="48" t="s">
        <v>75</v>
      </c>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row>
    <row r="136" spans="1:51" s="68" customFormat="1" x14ac:dyDescent="0.3">
      <c r="A136" s="46">
        <v>15</v>
      </c>
      <c r="B136" s="48" t="s">
        <v>76</v>
      </c>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row>
    <row r="137" spans="1:51" s="74" customFormat="1" x14ac:dyDescent="0.3">
      <c r="A137" s="46"/>
      <c r="B137" s="45"/>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row>
    <row r="138" spans="1:51" s="74" customFormat="1" x14ac:dyDescent="0.3">
      <c r="A138" s="46"/>
      <c r="B138" s="45"/>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51" s="74" customFormat="1" x14ac:dyDescent="0.3">
      <c r="A139" s="46"/>
      <c r="B139" s="45"/>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51" s="74" customFormat="1" x14ac:dyDescent="0.3">
      <c r="A140" s="49" t="s">
        <v>77</v>
      </c>
      <c r="B140" s="48" t="s">
        <v>78</v>
      </c>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51" s="74" customFormat="1" x14ac:dyDescent="0.3">
      <c r="A141" s="46"/>
      <c r="B141" s="48" t="s">
        <v>79</v>
      </c>
      <c r="C141" s="50"/>
      <c r="D141" s="50"/>
      <c r="E141" s="50"/>
      <c r="F141" s="50"/>
      <c r="G141" s="46"/>
      <c r="H141" s="46"/>
      <c r="I141" s="46"/>
      <c r="J141" s="46"/>
      <c r="K141" s="46"/>
      <c r="L141" s="46"/>
      <c r="M141" s="46"/>
      <c r="N141" s="46"/>
      <c r="O141" s="46"/>
      <c r="P141" s="46"/>
      <c r="Q141" s="46"/>
      <c r="R141" s="46"/>
      <c r="S141" s="46"/>
      <c r="T141" s="46"/>
      <c r="U141" s="46"/>
      <c r="V141" s="46"/>
      <c r="W141" s="46"/>
      <c r="X141" s="46"/>
      <c r="Y141" s="46"/>
      <c r="Z141" s="46"/>
    </row>
    <row r="142" spans="1:51" s="74" customFormat="1" x14ac:dyDescent="0.3">
      <c r="A142" s="46"/>
      <c r="B142" s="48" t="s">
        <v>80</v>
      </c>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51" s="74" customFormat="1" x14ac:dyDescent="0.3">
      <c r="A143" s="49"/>
      <c r="B143" s="48" t="s">
        <v>81</v>
      </c>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51" s="74" customFormat="1" x14ac:dyDescent="0.3">
      <c r="A144" s="48"/>
      <c r="B144" s="45"/>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s="74" customFormat="1" ht="16.5" customHeight="1" x14ac:dyDescent="0.3">
      <c r="A145" s="48"/>
      <c r="B145" s="45"/>
      <c r="C145" s="46"/>
      <c r="D145" s="46"/>
      <c r="E145" s="46"/>
      <c r="F145" s="46"/>
      <c r="G145" s="50"/>
      <c r="H145" s="50"/>
      <c r="I145" s="50"/>
      <c r="J145" s="50"/>
      <c r="K145" s="46"/>
      <c r="L145" s="46"/>
      <c r="M145" s="46"/>
      <c r="N145" s="46"/>
      <c r="O145" s="46"/>
      <c r="P145" s="46"/>
      <c r="Q145" s="46"/>
      <c r="R145" s="46"/>
      <c r="S145" s="46"/>
      <c r="T145" s="46"/>
      <c r="U145" s="46"/>
      <c r="V145" s="46"/>
      <c r="W145" s="46"/>
      <c r="X145" s="46"/>
      <c r="Y145" s="46"/>
      <c r="Z145" s="46"/>
    </row>
    <row r="146" spans="1:26" s="74" customFormat="1" x14ac:dyDescent="0.3">
      <c r="A146" s="48"/>
      <c r="B146" s="45"/>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s="74" customFormat="1" x14ac:dyDescent="0.3">
      <c r="A147" s="48"/>
      <c r="B147" s="45"/>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s="74" customFormat="1" x14ac:dyDescent="0.3">
      <c r="A148" s="46"/>
      <c r="B148" s="45"/>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s="74" customFormat="1" x14ac:dyDescent="0.3">
      <c r="A149" s="46"/>
      <c r="B149" s="45"/>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s="46" customFormat="1" x14ac:dyDescent="0.3">
      <c r="B150" s="45"/>
    </row>
    <row r="151" spans="1:26" s="46" customFormat="1" x14ac:dyDescent="0.3">
      <c r="B151" s="45"/>
    </row>
    <row r="152" spans="1:26" s="46" customFormat="1" x14ac:dyDescent="0.3">
      <c r="B152" s="45"/>
    </row>
    <row r="153" spans="1:26" s="46" customFormat="1" x14ac:dyDescent="0.3">
      <c r="B153" s="45"/>
    </row>
    <row r="154" spans="1:26" s="46" customFormat="1" x14ac:dyDescent="0.3">
      <c r="B154" s="45"/>
    </row>
    <row r="155" spans="1:26" s="46" customFormat="1" x14ac:dyDescent="0.3">
      <c r="B155" s="45"/>
    </row>
    <row r="156" spans="1:26" s="46" customFormat="1" x14ac:dyDescent="0.3">
      <c r="B156" s="45"/>
    </row>
    <row r="157" spans="1:26" s="46" customFormat="1" x14ac:dyDescent="0.3">
      <c r="B157" s="45"/>
    </row>
    <row r="158" spans="1:26" s="46" customFormat="1" x14ac:dyDescent="0.3">
      <c r="B158" s="45"/>
    </row>
    <row r="159" spans="1:26" s="46" customFormat="1" x14ac:dyDescent="0.3">
      <c r="B159" s="45"/>
    </row>
    <row r="160" spans="1:26" s="46" customFormat="1" x14ac:dyDescent="0.3">
      <c r="B160" s="39"/>
      <c r="C160" s="28"/>
      <c r="D160" s="28"/>
      <c r="E160" s="28"/>
      <c r="F160" s="28"/>
    </row>
    <row r="161" spans="2:6" s="46" customFormat="1" x14ac:dyDescent="0.3">
      <c r="B161" s="39"/>
      <c r="C161" s="28"/>
      <c r="D161" s="28"/>
      <c r="E161" s="28"/>
      <c r="F161" s="28"/>
    </row>
    <row r="162" spans="2:6" s="46" customFormat="1" x14ac:dyDescent="0.3">
      <c r="B162" s="39"/>
      <c r="C162" s="28"/>
      <c r="D162" s="28"/>
      <c r="E162" s="28"/>
      <c r="F162" s="28"/>
    </row>
    <row r="163" spans="2:6" s="46" customFormat="1" x14ac:dyDescent="0.3">
      <c r="B163" s="39"/>
      <c r="C163" s="28"/>
      <c r="D163" s="28"/>
      <c r="E163" s="28"/>
      <c r="F163" s="28"/>
    </row>
    <row r="164" spans="2:6" s="28" customFormat="1" x14ac:dyDescent="0.3">
      <c r="B164" s="39"/>
    </row>
    <row r="165" spans="2:6" s="28" customFormat="1" x14ac:dyDescent="0.3">
      <c r="B165" s="39"/>
    </row>
    <row r="166" spans="2:6" s="28" customFormat="1" x14ac:dyDescent="0.3">
      <c r="B166" s="39"/>
    </row>
    <row r="167" spans="2:6" s="28" customFormat="1" x14ac:dyDescent="0.3">
      <c r="B167" s="39"/>
    </row>
    <row r="168" spans="2:6" s="28" customFormat="1" x14ac:dyDescent="0.3">
      <c r="B168" s="39"/>
    </row>
    <row r="169" spans="2:6" s="28" customFormat="1" x14ac:dyDescent="0.3">
      <c r="B169" s="39"/>
    </row>
    <row r="170" spans="2:6" s="28" customFormat="1" x14ac:dyDescent="0.3">
      <c r="B170" s="39"/>
    </row>
    <row r="171" spans="2:6" s="28" customFormat="1" x14ac:dyDescent="0.3">
      <c r="B171" s="39"/>
    </row>
    <row r="172" spans="2:6" s="28" customFormat="1" x14ac:dyDescent="0.3">
      <c r="B172" s="39"/>
    </row>
    <row r="173" spans="2:6" s="28" customFormat="1" x14ac:dyDescent="0.3">
      <c r="B173" s="39"/>
    </row>
    <row r="174" spans="2:6" s="28" customFormat="1" x14ac:dyDescent="0.3">
      <c r="B174" s="39"/>
    </row>
    <row r="175" spans="2:6" s="28" customFormat="1" x14ac:dyDescent="0.3">
      <c r="B175" s="39"/>
    </row>
    <row r="176" spans="2:6" s="28" customFormat="1" x14ac:dyDescent="0.3">
      <c r="B176" s="39"/>
    </row>
    <row r="177" spans="2:6" s="28" customFormat="1" x14ac:dyDescent="0.3">
      <c r="B177" s="39"/>
    </row>
    <row r="178" spans="2:6" s="28" customFormat="1" x14ac:dyDescent="0.3">
      <c r="B178" s="39"/>
    </row>
    <row r="179" spans="2:6" s="28" customFormat="1" x14ac:dyDescent="0.3">
      <c r="B179" s="39"/>
    </row>
    <row r="180" spans="2:6" s="28" customFormat="1" x14ac:dyDescent="0.3">
      <c r="B180" s="39"/>
    </row>
    <row r="181" spans="2:6" s="28" customFormat="1" x14ac:dyDescent="0.3">
      <c r="B181" s="39"/>
    </row>
    <row r="182" spans="2:6" s="28" customFormat="1" x14ac:dyDescent="0.3">
      <c r="B182" s="39"/>
    </row>
    <row r="183" spans="2:6" s="28" customFormat="1" x14ac:dyDescent="0.3">
      <c r="B183" s="39"/>
    </row>
    <row r="184" spans="2:6" s="28" customFormat="1" x14ac:dyDescent="0.3">
      <c r="B184" s="39"/>
    </row>
    <row r="185" spans="2:6" s="28" customFormat="1" x14ac:dyDescent="0.3">
      <c r="B185" s="39"/>
    </row>
    <row r="186" spans="2:6" s="28" customFormat="1" x14ac:dyDescent="0.3">
      <c r="B186" s="75"/>
      <c r="C186" s="70"/>
      <c r="D186" s="70"/>
      <c r="E186" s="70"/>
      <c r="F186" s="70"/>
    </row>
    <row r="187" spans="2:6" s="28" customFormat="1" x14ac:dyDescent="0.3">
      <c r="B187" s="75"/>
      <c r="C187" s="70"/>
      <c r="D187" s="70"/>
      <c r="E187" s="70"/>
      <c r="F187" s="70"/>
    </row>
    <row r="188" spans="2:6" s="28" customFormat="1" x14ac:dyDescent="0.3">
      <c r="B188" s="75"/>
      <c r="C188" s="70"/>
      <c r="D188" s="70"/>
      <c r="E188" s="70"/>
      <c r="F188" s="70"/>
    </row>
    <row r="189" spans="2:6" s="28" customFormat="1" x14ac:dyDescent="0.3">
      <c r="B189" s="75"/>
      <c r="C189" s="70"/>
      <c r="D189" s="70"/>
      <c r="E189" s="70"/>
      <c r="F189" s="70"/>
    </row>
  </sheetData>
  <sheetProtection algorithmName="SHA-512" hashValue="yWQSqyVbtLn4BSV7iIPVMUbXr3sFU2xnMMXPvIXbqp99IpwKYL74zb83QRjn9Wo46p6BNQYcvWsf1eiZS3tttQ==" saltValue="iR5x/zHAEs9z0yt4tFADkA==" spinCount="100000" sheet="1" objects="1" scenarios="1"/>
  <mergeCells count="1">
    <mergeCell ref="A46:B46"/>
  </mergeCells>
  <dataValidations count="4">
    <dataValidation type="date" allowBlank="1" showInputMessage="1" showErrorMessage="1" errorTitle="Date Format" error="Please use yyyy/mm/dd" sqref="B4:C4 G4:H4" xr:uid="{00000000-0002-0000-0100-000000000000}">
      <formula1>43831</formula1>
      <formula2>46022</formula2>
    </dataValidation>
    <dataValidation type="whole" operator="greaterThanOrEqual" allowBlank="1" showInputMessage="1" showErrorMessage="1" sqref="C13:J18 C34:J38 C64:J71 C82:J91 C95:J100 C26:J32 C20:J23 C106:J112" xr:uid="{68C7EFD9-3EAA-4155-95A2-638B59BA5BCA}">
      <formula1>0</formula1>
    </dataValidation>
    <dataValidation operator="greaterThan" allowBlank="1" showInputMessage="1" showErrorMessage="1" sqref="C48:J60" xr:uid="{3C0BD47F-3FB2-4633-BE23-1A816B0597AE}"/>
    <dataValidation type="list" allowBlank="1" showInputMessage="1" showErrorMessage="1" sqref="A64:A71 A48:B60" xr:uid="{00000000-0002-0000-0100-000001000000}">
      <formula1>#REF!</formula1>
    </dataValidation>
  </dataValidations>
  <pageMargins left="0.7" right="0.7" top="0.75" bottom="0.75" header="0.3" footer="0.3"/>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C48D-9B03-4D0D-A59C-54E991C5411C}">
  <sheetPr>
    <pageSetUpPr fitToPage="1"/>
  </sheetPr>
  <dimension ref="A1:L119"/>
  <sheetViews>
    <sheetView tabSelected="1" zoomScaleNormal="100" workbookViewId="0">
      <selection activeCell="C13" sqref="C13"/>
    </sheetView>
  </sheetViews>
  <sheetFormatPr defaultColWidth="8.7265625" defaultRowHeight="12.5" x14ac:dyDescent="0.25"/>
  <cols>
    <col min="1" max="1" width="82.26953125" style="86" customWidth="1"/>
    <col min="2" max="2" width="17.90625" style="85" customWidth="1"/>
    <col min="3" max="3" width="18.7265625" style="85" customWidth="1"/>
    <col min="4" max="4" width="16.81640625" style="86" customWidth="1"/>
    <col min="5" max="5" width="16.26953125" style="86" customWidth="1"/>
    <col min="6" max="6" width="14.36328125" style="86" customWidth="1"/>
    <col min="7" max="7" width="13.6328125" style="100" customWidth="1"/>
    <col min="8" max="8" width="15.1796875" style="86" customWidth="1"/>
    <col min="9" max="9" width="12" style="86" bestFit="1" customWidth="1"/>
    <col min="10" max="10" width="6.7265625" style="86" customWidth="1"/>
    <col min="11" max="11" width="7.7265625" style="86" customWidth="1"/>
    <col min="12" max="12" width="9.26953125" style="86" customWidth="1"/>
    <col min="13" max="13" width="8.453125" style="86" customWidth="1"/>
    <col min="14" max="14" width="8.7265625" style="86"/>
    <col min="15" max="15" width="8.453125" style="86" customWidth="1"/>
    <col min="16" max="44" width="9.26953125" style="86" customWidth="1"/>
    <col min="45" max="16384" width="8.7265625" style="86"/>
  </cols>
  <sheetData>
    <row r="1" spans="1:12" ht="13.5" thickBot="1" x14ac:dyDescent="0.3">
      <c r="A1" s="84" t="str">
        <f>'[3]BAU cash flow forecast'!A1</f>
        <v>Liquidity risk</v>
      </c>
      <c r="H1" s="89"/>
      <c r="I1" s="90"/>
      <c r="J1" s="87" t="s">
        <v>12</v>
      </c>
      <c r="K1" s="88" t="s">
        <v>13</v>
      </c>
    </row>
    <row r="2" spans="1:12" ht="13" thickBot="1" x14ac:dyDescent="0.3">
      <c r="A2" s="91" t="str">
        <f>'[3]BAU cash flow forecast'!A2</f>
        <v>(Confidential and not available for inspection by the public)</v>
      </c>
      <c r="H2" s="93"/>
      <c r="J2" s="92" t="s">
        <v>15</v>
      </c>
      <c r="K2" s="88" t="s">
        <v>16</v>
      </c>
    </row>
    <row r="3" spans="1:12" ht="13.5" thickBot="1" x14ac:dyDescent="0.3">
      <c r="A3" s="94" t="s">
        <v>127</v>
      </c>
      <c r="B3" s="95">
        <f>'BAU cash flow forecast'!B3</f>
        <v>0</v>
      </c>
      <c r="C3" s="165"/>
      <c r="H3" s="98"/>
      <c r="J3" s="97" t="s">
        <v>17</v>
      </c>
      <c r="K3" s="88" t="s">
        <v>18</v>
      </c>
    </row>
    <row r="4" spans="1:12" ht="13.5" thickBot="1" x14ac:dyDescent="0.3">
      <c r="A4" s="99" t="str">
        <f>'[3]BAU cash flow forecast'!A4</f>
        <v>Reporting Date:</v>
      </c>
      <c r="B4" s="95">
        <f>'BAU cash flow forecast'!B4</f>
        <v>0</v>
      </c>
      <c r="C4" s="96"/>
      <c r="L4" s="98"/>
    </row>
    <row r="5" spans="1:12" ht="13.5" thickBot="1" x14ac:dyDescent="0.3">
      <c r="A5" s="99" t="s">
        <v>82</v>
      </c>
      <c r="B5" s="101" t="s">
        <v>87</v>
      </c>
      <c r="C5" s="101"/>
    </row>
    <row r="6" spans="1:12" ht="13" x14ac:dyDescent="0.25">
      <c r="A6" s="102"/>
      <c r="B6" s="101"/>
      <c r="C6" s="101"/>
    </row>
    <row r="7" spans="1:12" ht="13" x14ac:dyDescent="0.25">
      <c r="A7" s="102"/>
      <c r="B7" s="101"/>
      <c r="C7" s="101"/>
    </row>
    <row r="8" spans="1:12" ht="13" x14ac:dyDescent="0.25">
      <c r="A8" s="103" t="s">
        <v>19</v>
      </c>
      <c r="B8" s="86"/>
      <c r="C8" s="86"/>
    </row>
    <row r="9" spans="1:12" ht="13" x14ac:dyDescent="0.3">
      <c r="D9" s="104"/>
    </row>
    <row r="10" spans="1:12" ht="13" x14ac:dyDescent="0.25">
      <c r="A10" s="103" t="s">
        <v>83</v>
      </c>
    </row>
    <row r="11" spans="1:12" ht="13" thickBot="1" x14ac:dyDescent="0.3">
      <c r="A11" s="105"/>
      <c r="C11" s="106"/>
      <c r="D11" s="105"/>
      <c r="E11" s="105"/>
      <c r="F11" s="105"/>
      <c r="G11" s="105"/>
      <c r="H11" s="105"/>
      <c r="I11" s="105"/>
    </row>
    <row r="12" spans="1:12" ht="13.5" thickBot="1" x14ac:dyDescent="0.35">
      <c r="A12" s="107" t="s">
        <v>93</v>
      </c>
      <c r="B12" s="108" t="s">
        <v>22</v>
      </c>
      <c r="C12" s="109" t="s">
        <v>94</v>
      </c>
      <c r="D12" s="109" t="s">
        <v>84</v>
      </c>
      <c r="E12" s="109" t="s">
        <v>24</v>
      </c>
      <c r="F12" s="109" t="s">
        <v>120</v>
      </c>
      <c r="G12" s="109" t="s">
        <v>121</v>
      </c>
      <c r="H12" s="109" t="s">
        <v>122</v>
      </c>
      <c r="I12" s="109" t="s">
        <v>123</v>
      </c>
    </row>
    <row r="13" spans="1:12" x14ac:dyDescent="0.25">
      <c r="A13" s="110" t="s">
        <v>95</v>
      </c>
      <c r="B13" s="85">
        <v>16</v>
      </c>
      <c r="C13" s="184"/>
      <c r="D13" s="184"/>
      <c r="E13" s="184"/>
      <c r="F13" s="184"/>
      <c r="G13" s="184"/>
      <c r="H13" s="184"/>
      <c r="I13" s="184"/>
    </row>
    <row r="14" spans="1:12" ht="13" thickBot="1" x14ac:dyDescent="0.3">
      <c r="A14" s="111" t="s">
        <v>96</v>
      </c>
      <c r="B14" s="85">
        <f>B13+1</f>
        <v>17</v>
      </c>
      <c r="C14" s="168">
        <f>C27</f>
        <v>0</v>
      </c>
      <c r="D14" s="168">
        <f>D27</f>
        <v>0</v>
      </c>
      <c r="E14" s="168">
        <f t="shared" ref="E14:I14" si="0">E27</f>
        <v>0</v>
      </c>
      <c r="F14" s="168">
        <f t="shared" si="0"/>
        <v>0</v>
      </c>
      <c r="G14" s="168">
        <f t="shared" si="0"/>
        <v>0</v>
      </c>
      <c r="H14" s="168">
        <f t="shared" si="0"/>
        <v>0</v>
      </c>
      <c r="I14" s="168">
        <f t="shared" si="0"/>
        <v>0</v>
      </c>
    </row>
    <row r="15" spans="1:12" ht="13.5" thickBot="1" x14ac:dyDescent="0.35">
      <c r="A15" s="112" t="s">
        <v>97</v>
      </c>
      <c r="C15" s="169">
        <f>IF(C14-C13&gt;=0,0,C14-C13)</f>
        <v>0</v>
      </c>
      <c r="D15" s="169">
        <f t="shared" ref="D15:I15" si="1">IF(D14-D13&gt;=0,0,D14-D13)</f>
        <v>0</v>
      </c>
      <c r="E15" s="169">
        <f t="shared" si="1"/>
        <v>0</v>
      </c>
      <c r="F15" s="169">
        <f t="shared" si="1"/>
        <v>0</v>
      </c>
      <c r="G15" s="169">
        <f t="shared" si="1"/>
        <v>0</v>
      </c>
      <c r="H15" s="169">
        <f t="shared" si="1"/>
        <v>0</v>
      </c>
      <c r="I15" s="169">
        <f t="shared" si="1"/>
        <v>0</v>
      </c>
    </row>
    <row r="16" spans="1:12" ht="13" x14ac:dyDescent="0.3">
      <c r="A16" s="113"/>
      <c r="C16" s="170"/>
      <c r="D16" s="170"/>
      <c r="E16" s="170"/>
      <c r="F16" s="171"/>
      <c r="G16" s="172"/>
      <c r="H16" s="173"/>
      <c r="I16" s="173"/>
    </row>
    <row r="17" spans="1:12" x14ac:dyDescent="0.25">
      <c r="A17" s="54" t="s">
        <v>98</v>
      </c>
      <c r="B17" s="85">
        <f>B14+1</f>
        <v>18</v>
      </c>
      <c r="C17" s="184"/>
      <c r="D17" s="184"/>
      <c r="E17" s="184"/>
      <c r="F17" s="184"/>
      <c r="G17" s="184"/>
      <c r="H17" s="184"/>
      <c r="I17" s="184"/>
    </row>
    <row r="18" spans="1:12" x14ac:dyDescent="0.25">
      <c r="A18" s="54" t="s">
        <v>99</v>
      </c>
      <c r="B18" s="85">
        <f>B17+1</f>
        <v>19</v>
      </c>
      <c r="C18" s="184"/>
      <c r="D18" s="184"/>
      <c r="E18" s="184"/>
      <c r="F18" s="184"/>
      <c r="G18" s="184"/>
      <c r="H18" s="184"/>
      <c r="I18" s="184"/>
    </row>
    <row r="19" spans="1:12" ht="13" x14ac:dyDescent="0.3">
      <c r="A19" s="54" t="s">
        <v>100</v>
      </c>
      <c r="B19" s="85">
        <f>B18+1</f>
        <v>20</v>
      </c>
      <c r="C19" s="174">
        <f>IF(C14-C22&lt;0,ABS(C14-C22)/C17,0)</f>
        <v>0</v>
      </c>
      <c r="D19" s="174">
        <f t="shared" ref="D19:I19" si="2">IF(D14-D22&lt;0,ABS(D14-D22)/D17,0)</f>
        <v>0</v>
      </c>
      <c r="E19" s="174">
        <f>IF(E14-E22&lt;0,ABS(E14-E22)/E17,0)</f>
        <v>0</v>
      </c>
      <c r="F19" s="174">
        <f t="shared" si="2"/>
        <v>0</v>
      </c>
      <c r="G19" s="174">
        <f t="shared" si="2"/>
        <v>0</v>
      </c>
      <c r="H19" s="174">
        <f t="shared" si="2"/>
        <v>0</v>
      </c>
      <c r="I19" s="174">
        <f t="shared" si="2"/>
        <v>0</v>
      </c>
    </row>
    <row r="20" spans="1:12" ht="13.5" thickBot="1" x14ac:dyDescent="0.35">
      <c r="A20" s="115"/>
      <c r="C20" s="116"/>
      <c r="D20" s="116"/>
      <c r="E20" s="116"/>
      <c r="F20" s="114"/>
    </row>
    <row r="21" spans="1:12" ht="13.5" thickBot="1" x14ac:dyDescent="0.35">
      <c r="A21" s="117" t="s">
        <v>95</v>
      </c>
      <c r="B21" s="108"/>
      <c r="C21" s="118" t="str">
        <f>C12</f>
        <v>Day 1</v>
      </c>
      <c r="D21" s="118" t="str">
        <f t="shared" ref="D21:I21" si="3">D12</f>
        <v>Day 2</v>
      </c>
      <c r="E21" s="118" t="str">
        <f t="shared" si="3"/>
        <v>Day 3</v>
      </c>
      <c r="F21" s="118" t="str">
        <f t="shared" si="3"/>
        <v>Day 4</v>
      </c>
      <c r="G21" s="118" t="str">
        <f t="shared" si="3"/>
        <v>Day 5</v>
      </c>
      <c r="H21" s="118" t="str">
        <f t="shared" si="3"/>
        <v>Day 6</v>
      </c>
      <c r="I21" s="118" t="str">
        <f t="shared" si="3"/>
        <v>Day 7</v>
      </c>
    </row>
    <row r="22" spans="1:12" x14ac:dyDescent="0.25">
      <c r="A22" s="110" t="s">
        <v>126</v>
      </c>
      <c r="B22" s="85">
        <f>B19+1</f>
        <v>21</v>
      </c>
      <c r="C22" s="184"/>
      <c r="D22" s="184"/>
      <c r="E22" s="184"/>
      <c r="F22" s="184"/>
      <c r="G22" s="184"/>
      <c r="H22" s="184"/>
      <c r="I22" s="184"/>
      <c r="J22" s="90"/>
      <c r="K22" s="90"/>
      <c r="L22" s="90"/>
    </row>
    <row r="23" spans="1:12" x14ac:dyDescent="0.25">
      <c r="A23" s="54" t="s">
        <v>101</v>
      </c>
      <c r="B23" s="85">
        <f>B22+1</f>
        <v>22</v>
      </c>
      <c r="C23" s="184"/>
      <c r="D23" s="184"/>
      <c r="E23" s="184"/>
      <c r="F23" s="184"/>
      <c r="G23" s="184"/>
      <c r="H23" s="184"/>
      <c r="I23" s="184"/>
    </row>
    <row r="24" spans="1:12" ht="13" x14ac:dyDescent="0.3">
      <c r="A24" s="54" t="s">
        <v>102</v>
      </c>
      <c r="B24" s="85">
        <f>B23+1</f>
        <v>23</v>
      </c>
      <c r="C24" s="167">
        <v>0</v>
      </c>
      <c r="D24" s="167">
        <f>C18</f>
        <v>0</v>
      </c>
      <c r="E24" s="167">
        <f>D18</f>
        <v>0</v>
      </c>
      <c r="F24" s="167">
        <f>E18</f>
        <v>0</v>
      </c>
      <c r="G24" s="167">
        <f>F18</f>
        <v>0</v>
      </c>
      <c r="H24" s="167">
        <f>G18</f>
        <v>0</v>
      </c>
      <c r="I24" s="167">
        <f t="shared" ref="I24" si="4">H18</f>
        <v>0</v>
      </c>
    </row>
    <row r="25" spans="1:12" ht="13" thickBot="1" x14ac:dyDescent="0.3">
      <c r="A25" s="120"/>
      <c r="C25" s="121"/>
      <c r="D25" s="121"/>
      <c r="E25" s="121"/>
      <c r="F25" s="114"/>
      <c r="G25" s="119"/>
    </row>
    <row r="26" spans="1:12" ht="13.5" thickBot="1" x14ac:dyDescent="0.35">
      <c r="A26" s="117" t="s">
        <v>124</v>
      </c>
      <c r="C26" s="118" t="str">
        <f>C12</f>
        <v>Day 1</v>
      </c>
      <c r="D26" s="118" t="str">
        <f t="shared" ref="D26:I26" si="5">D12</f>
        <v>Day 2</v>
      </c>
      <c r="E26" s="118" t="str">
        <f t="shared" si="5"/>
        <v>Day 3</v>
      </c>
      <c r="F26" s="118" t="str">
        <f t="shared" si="5"/>
        <v>Day 4</v>
      </c>
      <c r="G26" s="118" t="str">
        <f t="shared" si="5"/>
        <v>Day 5</v>
      </c>
      <c r="H26" s="118" t="str">
        <f t="shared" si="5"/>
        <v>Day 6</v>
      </c>
      <c r="I26" s="118" t="str">
        <f t="shared" si="5"/>
        <v>Day 7</v>
      </c>
    </row>
    <row r="27" spans="1:12" ht="13" x14ac:dyDescent="0.3">
      <c r="A27" s="110" t="s">
        <v>103</v>
      </c>
      <c r="B27" s="85">
        <f>B24+1</f>
        <v>24</v>
      </c>
      <c r="C27" s="175">
        <f>C35</f>
        <v>0</v>
      </c>
      <c r="D27" s="175">
        <f>MIN(SUM(D38,D35,IF(D22&gt;D38,D44,0)),(SUM(D39,D40,D45)-D41))</f>
        <v>0</v>
      </c>
      <c r="E27" s="175">
        <f>D29</f>
        <v>0</v>
      </c>
      <c r="F27" s="175">
        <f>E29</f>
        <v>0</v>
      </c>
      <c r="G27" s="175">
        <f t="shared" ref="G27:I27" si="6">F29</f>
        <v>0</v>
      </c>
      <c r="H27" s="175">
        <f t="shared" si="6"/>
        <v>0</v>
      </c>
      <c r="I27" s="175">
        <f t="shared" si="6"/>
        <v>0</v>
      </c>
    </row>
    <row r="28" spans="1:12" ht="13.5" thickBot="1" x14ac:dyDescent="0.35">
      <c r="A28" s="111" t="s">
        <v>104</v>
      </c>
      <c r="B28" s="85">
        <f>B27+1</f>
        <v>25</v>
      </c>
      <c r="C28" s="175">
        <f>MIN(C13,C14)</f>
        <v>0</v>
      </c>
      <c r="D28" s="175">
        <f t="shared" ref="D28:I28" si="7">MIN(D13,D14)</f>
        <v>0</v>
      </c>
      <c r="E28" s="175">
        <f t="shared" si="7"/>
        <v>0</v>
      </c>
      <c r="F28" s="175">
        <f t="shared" si="7"/>
        <v>0</v>
      </c>
      <c r="G28" s="175">
        <f t="shared" si="7"/>
        <v>0</v>
      </c>
      <c r="H28" s="175">
        <f t="shared" si="7"/>
        <v>0</v>
      </c>
      <c r="I28" s="175">
        <f t="shared" si="7"/>
        <v>0</v>
      </c>
    </row>
    <row r="29" spans="1:12" ht="13.5" thickBot="1" x14ac:dyDescent="0.35">
      <c r="A29" s="117" t="s">
        <v>105</v>
      </c>
      <c r="C29" s="175">
        <f>IF(C27-C28&lt;0,"0",C27-C28)</f>
        <v>0</v>
      </c>
      <c r="D29" s="175">
        <f>IF(D27-D28&lt;0,"0",D27-D28)</f>
        <v>0</v>
      </c>
      <c r="E29" s="175">
        <f t="shared" ref="E29:I29" si="8">IF(E27-E28&lt;0,"0",E27-E28)</f>
        <v>0</v>
      </c>
      <c r="F29" s="175">
        <f t="shared" si="8"/>
        <v>0</v>
      </c>
      <c r="G29" s="175">
        <f t="shared" si="8"/>
        <v>0</v>
      </c>
      <c r="H29" s="175">
        <f t="shared" si="8"/>
        <v>0</v>
      </c>
      <c r="I29" s="175">
        <f t="shared" si="8"/>
        <v>0</v>
      </c>
    </row>
    <row r="30" spans="1:12" ht="16.5" customHeight="1" thickBot="1" x14ac:dyDescent="0.35">
      <c r="A30" s="123"/>
      <c r="C30" s="124"/>
      <c r="D30" s="124"/>
      <c r="E30" s="124"/>
      <c r="F30" s="124"/>
      <c r="G30" s="124"/>
      <c r="H30" s="124"/>
      <c r="I30" s="124"/>
    </row>
    <row r="31" spans="1:12" ht="13.5" thickBot="1" x14ac:dyDescent="0.35">
      <c r="A31" s="117" t="s">
        <v>106</v>
      </c>
      <c r="B31" s="108"/>
      <c r="C31" s="109" t="str">
        <f>C12</f>
        <v>Day 1</v>
      </c>
      <c r="D31" s="109" t="str">
        <f t="shared" ref="D31:I31" si="9">D12</f>
        <v>Day 2</v>
      </c>
      <c r="E31" s="109" t="str">
        <f t="shared" si="9"/>
        <v>Day 3</v>
      </c>
      <c r="F31" s="109" t="str">
        <f t="shared" si="9"/>
        <v>Day 4</v>
      </c>
      <c r="G31" s="109" t="str">
        <f t="shared" si="9"/>
        <v>Day 5</v>
      </c>
      <c r="H31" s="109" t="str">
        <f t="shared" si="9"/>
        <v>Day 6</v>
      </c>
      <c r="I31" s="109" t="str">
        <f t="shared" si="9"/>
        <v>Day 7</v>
      </c>
    </row>
    <row r="32" spans="1:12" x14ac:dyDescent="0.25">
      <c r="A32" s="110" t="s">
        <v>107</v>
      </c>
      <c r="B32" s="85">
        <f>B28+1</f>
        <v>26</v>
      </c>
      <c r="C32" s="176">
        <f>C60</f>
        <v>0</v>
      </c>
      <c r="D32" s="176">
        <f t="shared" ref="D32:I32" si="10">D60</f>
        <v>0</v>
      </c>
      <c r="E32" s="176">
        <f t="shared" si="10"/>
        <v>0</v>
      </c>
      <c r="F32" s="176">
        <f t="shared" si="10"/>
        <v>0</v>
      </c>
      <c r="G32" s="176">
        <f t="shared" si="10"/>
        <v>0</v>
      </c>
      <c r="H32" s="176">
        <f t="shared" si="10"/>
        <v>0</v>
      </c>
      <c r="I32" s="176">
        <f t="shared" si="10"/>
        <v>0</v>
      </c>
    </row>
    <row r="33" spans="1:9" x14ac:dyDescent="0.25">
      <c r="A33" s="54" t="s">
        <v>108</v>
      </c>
      <c r="B33" s="85">
        <f>B32+1</f>
        <v>27</v>
      </c>
      <c r="C33" s="177">
        <f>_xlfn.IFNA(VLOOKUP("defaulting clearing member",A49:I59,3,FALSE),)</f>
        <v>0</v>
      </c>
      <c r="D33" s="177">
        <f>_xlfn.IFNA(VLOOKUP("defaulting clearing member",$A$49:$I$59,4,FALSE),)</f>
        <v>0</v>
      </c>
      <c r="E33" s="177">
        <f>_xlfn.IFNA(VLOOKUP("defaulting clearing member",$A$49:$I$59,5,FALSE),)</f>
        <v>0</v>
      </c>
      <c r="F33" s="177">
        <f>_xlfn.IFNA(VLOOKUP("defaulting clearing member",$A$49:$I$59,6,FALSE),)</f>
        <v>0</v>
      </c>
      <c r="G33" s="177">
        <f>_xlfn.IFNA(VLOOKUP("defaulting clearing member",$A$49:$I$59,7,FALSE),)</f>
        <v>0</v>
      </c>
      <c r="H33" s="177">
        <f>_xlfn.IFNA(VLOOKUP("defaulting clearing member",$A$49:$I$59,8,FALSE),)</f>
        <v>0</v>
      </c>
      <c r="I33" s="177">
        <f>_xlfn.IFNA(VLOOKUP("defaulting clearing member",$A$49:$I$59,9,FALSE),)</f>
        <v>0</v>
      </c>
    </row>
    <row r="34" spans="1:9" x14ac:dyDescent="0.25">
      <c r="A34" s="54" t="s">
        <v>109</v>
      </c>
      <c r="B34" s="85">
        <f t="shared" ref="B34:B35" si="11">B33+1</f>
        <v>28</v>
      </c>
      <c r="C34" s="177">
        <f>C32-C33</f>
        <v>0</v>
      </c>
      <c r="D34" s="177">
        <f t="shared" ref="D34:I34" si="12">D32-D33</f>
        <v>0</v>
      </c>
      <c r="E34" s="177">
        <f t="shared" si="12"/>
        <v>0</v>
      </c>
      <c r="F34" s="177">
        <f t="shared" si="12"/>
        <v>0</v>
      </c>
      <c r="G34" s="177">
        <f t="shared" si="12"/>
        <v>0</v>
      </c>
      <c r="H34" s="177">
        <f t="shared" si="12"/>
        <v>0</v>
      </c>
      <c r="I34" s="177">
        <f t="shared" si="12"/>
        <v>0</v>
      </c>
    </row>
    <row r="35" spans="1:9" ht="13.5" thickBot="1" x14ac:dyDescent="0.35">
      <c r="A35" s="111" t="s">
        <v>110</v>
      </c>
      <c r="B35" s="85">
        <f t="shared" si="11"/>
        <v>29</v>
      </c>
      <c r="C35" s="184"/>
      <c r="D35" s="177">
        <f>D34-MIN(C14:C15)+D23</f>
        <v>0</v>
      </c>
      <c r="E35" s="178">
        <f>IF(E14&gt;E13,D35+E23,0)</f>
        <v>0</v>
      </c>
      <c r="F35" s="178">
        <f t="shared" ref="F35:H35" si="13">IF(F14&gt;F13,E35+F23,0)</f>
        <v>0</v>
      </c>
      <c r="G35" s="178">
        <f t="shared" si="13"/>
        <v>0</v>
      </c>
      <c r="H35" s="178">
        <f t="shared" si="13"/>
        <v>0</v>
      </c>
      <c r="I35" s="178">
        <f>IF(I14&gt;I13,H35+I23,0)</f>
        <v>0</v>
      </c>
    </row>
    <row r="36" spans="1:9" ht="13.5" thickBot="1" x14ac:dyDescent="0.35">
      <c r="A36" s="125"/>
      <c r="C36" s="126"/>
      <c r="D36" s="126"/>
      <c r="E36" s="126"/>
      <c r="F36" s="114"/>
    </row>
    <row r="37" spans="1:9" ht="13.5" thickBot="1" x14ac:dyDescent="0.35">
      <c r="A37" s="117" t="s">
        <v>111</v>
      </c>
      <c r="B37" s="108"/>
      <c r="C37" s="127" t="str">
        <f>C12</f>
        <v>Day 1</v>
      </c>
      <c r="D37" s="127" t="str">
        <f t="shared" ref="D37:I37" si="14">D12</f>
        <v>Day 2</v>
      </c>
      <c r="E37" s="127" t="str">
        <f t="shared" si="14"/>
        <v>Day 3</v>
      </c>
      <c r="F37" s="127" t="str">
        <f t="shared" si="14"/>
        <v>Day 4</v>
      </c>
      <c r="G37" s="127" t="str">
        <f t="shared" si="14"/>
        <v>Day 5</v>
      </c>
      <c r="H37" s="127" t="str">
        <f t="shared" si="14"/>
        <v>Day 6</v>
      </c>
      <c r="I37" s="127" t="str">
        <f t="shared" si="14"/>
        <v>Day 7</v>
      </c>
    </row>
    <row r="38" spans="1:9" x14ac:dyDescent="0.25">
      <c r="A38" s="128" t="s">
        <v>112</v>
      </c>
      <c r="B38" s="85">
        <f>B35+1</f>
        <v>30</v>
      </c>
      <c r="C38" s="183"/>
      <c r="D38" s="183"/>
      <c r="E38" s="183"/>
      <c r="F38" s="183"/>
      <c r="G38" s="183"/>
      <c r="H38" s="183"/>
      <c r="I38" s="183"/>
    </row>
    <row r="39" spans="1:9" x14ac:dyDescent="0.25">
      <c r="A39" s="129" t="s">
        <v>113</v>
      </c>
      <c r="B39" s="85">
        <f>B38+1</f>
        <v>31</v>
      </c>
      <c r="C39" s="183"/>
      <c r="D39" s="183"/>
      <c r="E39" s="183"/>
      <c r="F39" s="183"/>
      <c r="G39" s="183"/>
      <c r="H39" s="183"/>
      <c r="I39" s="183"/>
    </row>
    <row r="40" spans="1:9" x14ac:dyDescent="0.25">
      <c r="A40" s="130" t="s">
        <v>114</v>
      </c>
      <c r="B40" s="85">
        <f t="shared" ref="B40:B41" si="15">B39+1</f>
        <v>32</v>
      </c>
      <c r="C40" s="183"/>
      <c r="D40" s="183"/>
      <c r="E40" s="183"/>
      <c r="F40" s="183"/>
      <c r="G40" s="183"/>
      <c r="H40" s="183"/>
      <c r="I40" s="183"/>
    </row>
    <row r="41" spans="1:9" x14ac:dyDescent="0.25">
      <c r="A41" s="130" t="s">
        <v>115</v>
      </c>
      <c r="B41" s="85">
        <f t="shared" si="15"/>
        <v>33</v>
      </c>
      <c r="C41" s="183"/>
      <c r="D41" s="183"/>
      <c r="E41" s="183"/>
      <c r="F41" s="183"/>
      <c r="G41" s="183"/>
      <c r="H41" s="183"/>
      <c r="I41" s="183"/>
    </row>
    <row r="42" spans="1:9" ht="13" thickBot="1" x14ac:dyDescent="0.3">
      <c r="A42" s="166"/>
      <c r="C42" s="131"/>
      <c r="D42" s="132"/>
      <c r="E42" s="132"/>
      <c r="F42" s="132"/>
      <c r="G42" s="132"/>
      <c r="H42" s="132"/>
      <c r="I42" s="132"/>
    </row>
    <row r="43" spans="1:9" ht="13.5" thickBot="1" x14ac:dyDescent="0.35">
      <c r="A43" s="117" t="s">
        <v>85</v>
      </c>
      <c r="B43" s="108"/>
      <c r="C43" s="133" t="str">
        <f>C12</f>
        <v>Day 1</v>
      </c>
      <c r="D43" s="133" t="str">
        <f t="shared" ref="D43:I43" si="16">D12</f>
        <v>Day 2</v>
      </c>
      <c r="E43" s="133" t="str">
        <f t="shared" si="16"/>
        <v>Day 3</v>
      </c>
      <c r="F43" s="133" t="str">
        <f t="shared" si="16"/>
        <v>Day 4</v>
      </c>
      <c r="G43" s="133" t="str">
        <f t="shared" si="16"/>
        <v>Day 5</v>
      </c>
      <c r="H43" s="133" t="str">
        <f t="shared" si="16"/>
        <v>Day 6</v>
      </c>
      <c r="I43" s="133" t="str">
        <f t="shared" si="16"/>
        <v>Day 7</v>
      </c>
    </row>
    <row r="44" spans="1:9" x14ac:dyDescent="0.25">
      <c r="A44" s="128" t="s">
        <v>116</v>
      </c>
      <c r="B44" s="85">
        <f>B41+1</f>
        <v>34</v>
      </c>
      <c r="C44" s="182"/>
      <c r="D44" s="182"/>
      <c r="E44" s="182"/>
      <c r="F44" s="182"/>
      <c r="G44" s="182"/>
      <c r="H44" s="182"/>
      <c r="I44" s="182"/>
    </row>
    <row r="45" spans="1:9" x14ac:dyDescent="0.25">
      <c r="A45" s="130" t="s">
        <v>117</v>
      </c>
      <c r="B45" s="85">
        <f>B44+1</f>
        <v>35</v>
      </c>
      <c r="C45" s="177">
        <v>0</v>
      </c>
      <c r="D45" s="177">
        <f>IF(D22&gt;SUM(D39:D40),SUM(C64:C70),0)</f>
        <v>0</v>
      </c>
      <c r="E45" s="177">
        <f>IF(D46=0,IF(E22&gt;E39,SUM(D64:D76),0),SUM(D64:D76)-D46)</f>
        <v>0</v>
      </c>
      <c r="F45" s="177">
        <f>IF(E46=0,IF(F22&gt;F39,SUM(E64:E76),0),SUM(E64:E76)-E46)</f>
        <v>0</v>
      </c>
      <c r="G45" s="177">
        <f>IF(F46=0,IF(G22&gt;G39,SUM(F64:F76),0),SUM(F64:G76)-G46)</f>
        <v>0</v>
      </c>
      <c r="H45" s="177">
        <f>IF(G46=0,IF(H22&gt;H39,SUM(H64:H76),0),SUM(H64:H76)-G46)</f>
        <v>0</v>
      </c>
      <c r="I45" s="177">
        <f>IF(H46=0,IF(I22&gt;I39,SUM(I64:I76),0),SUM(H64:I76)-H46)</f>
        <v>0</v>
      </c>
    </row>
    <row r="46" spans="1:9" x14ac:dyDescent="0.25">
      <c r="A46" s="130" t="s">
        <v>118</v>
      </c>
      <c r="B46" s="85">
        <f>B45+1</f>
        <v>36</v>
      </c>
      <c r="C46" s="182"/>
      <c r="D46" s="182"/>
      <c r="E46" s="182"/>
      <c r="F46" s="182"/>
      <c r="G46" s="182"/>
      <c r="H46" s="182"/>
      <c r="I46" s="182"/>
    </row>
    <row r="47" spans="1:9" ht="13.5" thickBot="1" x14ac:dyDescent="0.35">
      <c r="A47" s="113"/>
      <c r="B47" s="106"/>
      <c r="C47" s="134"/>
      <c r="D47" s="114"/>
      <c r="E47" s="114"/>
    </row>
    <row r="48" spans="1:9" ht="13.5" thickBot="1" x14ac:dyDescent="0.35">
      <c r="A48" s="135" t="s">
        <v>128</v>
      </c>
      <c r="B48" s="136" t="s">
        <v>50</v>
      </c>
      <c r="C48" s="137" t="str">
        <f>C12</f>
        <v>Day 1</v>
      </c>
      <c r="D48" s="137" t="str">
        <f t="shared" ref="D48:I48" si="17">D12</f>
        <v>Day 2</v>
      </c>
      <c r="E48" s="137" t="str">
        <f t="shared" si="17"/>
        <v>Day 3</v>
      </c>
      <c r="F48" s="137" t="str">
        <f t="shared" si="17"/>
        <v>Day 4</v>
      </c>
      <c r="G48" s="137" t="str">
        <f t="shared" si="17"/>
        <v>Day 5</v>
      </c>
      <c r="H48" s="137" t="str">
        <f t="shared" si="17"/>
        <v>Day 6</v>
      </c>
      <c r="I48" s="137" t="str">
        <f t="shared" si="17"/>
        <v>Day 7</v>
      </c>
    </row>
    <row r="49" spans="1:9" x14ac:dyDescent="0.25">
      <c r="A49" s="83"/>
      <c r="B49" s="83"/>
      <c r="C49" s="185"/>
      <c r="D49" s="185"/>
      <c r="E49" s="185"/>
      <c r="F49" s="185"/>
      <c r="G49" s="185"/>
      <c r="H49" s="185"/>
      <c r="I49" s="185"/>
    </row>
    <row r="50" spans="1:9" x14ac:dyDescent="0.25">
      <c r="A50" s="83"/>
      <c r="B50" s="83"/>
      <c r="C50" s="185"/>
      <c r="D50" s="185"/>
      <c r="E50" s="185"/>
      <c r="F50" s="185"/>
      <c r="G50" s="185"/>
      <c r="H50" s="185"/>
      <c r="I50" s="185"/>
    </row>
    <row r="51" spans="1:9" x14ac:dyDescent="0.25">
      <c r="A51" s="83"/>
      <c r="B51" s="83"/>
      <c r="C51" s="185"/>
      <c r="D51" s="185"/>
      <c r="E51" s="185"/>
      <c r="F51" s="185"/>
      <c r="G51" s="185"/>
      <c r="H51" s="185"/>
      <c r="I51" s="185"/>
    </row>
    <row r="52" spans="1:9" x14ac:dyDescent="0.25">
      <c r="A52" s="83"/>
      <c r="B52" s="83"/>
      <c r="C52" s="185"/>
      <c r="D52" s="185"/>
      <c r="E52" s="185"/>
      <c r="F52" s="185"/>
      <c r="G52" s="185"/>
      <c r="H52" s="185"/>
      <c r="I52" s="185"/>
    </row>
    <row r="53" spans="1:9" x14ac:dyDescent="0.25">
      <c r="A53" s="138"/>
      <c r="B53" s="139"/>
      <c r="C53" s="186"/>
      <c r="D53" s="186"/>
      <c r="E53" s="186"/>
      <c r="F53" s="186"/>
      <c r="G53" s="186"/>
      <c r="H53" s="186"/>
      <c r="I53" s="186"/>
    </row>
    <row r="54" spans="1:9" x14ac:dyDescent="0.25">
      <c r="A54" s="83"/>
      <c r="B54" s="140"/>
      <c r="C54" s="141"/>
      <c r="D54" s="142"/>
      <c r="E54" s="142"/>
      <c r="F54" s="142"/>
      <c r="G54" s="142"/>
      <c r="H54" s="142"/>
      <c r="I54" s="142"/>
    </row>
    <row r="55" spans="1:9" x14ac:dyDescent="0.25">
      <c r="A55" s="83"/>
      <c r="B55" s="83"/>
      <c r="C55" s="143"/>
      <c r="D55" s="142"/>
      <c r="E55" s="142"/>
      <c r="F55" s="142"/>
      <c r="G55" s="142"/>
      <c r="H55" s="142"/>
      <c r="I55" s="142"/>
    </row>
    <row r="56" spans="1:9" x14ac:dyDescent="0.25">
      <c r="A56" s="83"/>
      <c r="B56" s="83"/>
      <c r="C56" s="143"/>
      <c r="D56" s="142"/>
      <c r="E56" s="142"/>
      <c r="F56" s="142"/>
      <c r="G56" s="142"/>
      <c r="H56" s="142"/>
      <c r="I56" s="142"/>
    </row>
    <row r="57" spans="1:9" x14ac:dyDescent="0.25">
      <c r="A57" s="83"/>
      <c r="B57" s="83"/>
      <c r="C57" s="143"/>
      <c r="D57" s="142"/>
      <c r="E57" s="142"/>
      <c r="F57" s="142"/>
      <c r="G57" s="142"/>
      <c r="H57" s="142"/>
      <c r="I57" s="142"/>
    </row>
    <row r="58" spans="1:9" x14ac:dyDescent="0.25">
      <c r="A58" s="83"/>
      <c r="B58" s="83"/>
      <c r="C58" s="143"/>
      <c r="D58" s="142"/>
      <c r="E58" s="142"/>
      <c r="F58" s="142"/>
      <c r="G58" s="142"/>
      <c r="H58" s="142"/>
      <c r="I58" s="142"/>
    </row>
    <row r="59" spans="1:9" ht="13" thickBot="1" x14ac:dyDescent="0.3">
      <c r="A59" s="144"/>
      <c r="B59" s="145"/>
      <c r="C59" s="146"/>
      <c r="D59" s="147"/>
      <c r="E59" s="147"/>
      <c r="F59" s="147"/>
      <c r="G59" s="147"/>
      <c r="H59" s="147"/>
      <c r="I59" s="147"/>
    </row>
    <row r="60" spans="1:9" ht="13.5" thickBot="1" x14ac:dyDescent="0.35">
      <c r="A60" s="148" t="s">
        <v>48</v>
      </c>
      <c r="B60" s="106"/>
      <c r="C60" s="149">
        <f t="shared" ref="C60:I60" si="18">SUM(C49:C59)</f>
        <v>0</v>
      </c>
      <c r="D60" s="149">
        <f>SUM(D49:D59)</f>
        <v>0</v>
      </c>
      <c r="E60" s="149">
        <f t="shared" si="18"/>
        <v>0</v>
      </c>
      <c r="F60" s="149">
        <f t="shared" si="18"/>
        <v>0</v>
      </c>
      <c r="G60" s="149">
        <f t="shared" si="18"/>
        <v>0</v>
      </c>
      <c r="H60" s="149">
        <f t="shared" si="18"/>
        <v>0</v>
      </c>
      <c r="I60" s="149">
        <f t="shared" si="18"/>
        <v>0</v>
      </c>
    </row>
    <row r="61" spans="1:9" ht="13" x14ac:dyDescent="0.3">
      <c r="A61" s="113"/>
      <c r="C61" s="134"/>
      <c r="D61" s="150"/>
      <c r="E61" s="150"/>
      <c r="F61" s="122"/>
      <c r="G61" s="151"/>
    </row>
    <row r="62" spans="1:9" ht="13.5" thickBot="1" x14ac:dyDescent="0.35">
      <c r="C62" s="134"/>
      <c r="D62" s="114"/>
      <c r="E62" s="150"/>
      <c r="F62" s="122"/>
      <c r="G62" s="151"/>
    </row>
    <row r="63" spans="1:9" s="152" customFormat="1" ht="13.5" thickBot="1" x14ac:dyDescent="0.35">
      <c r="A63" s="135" t="s">
        <v>119</v>
      </c>
      <c r="B63" s="136" t="s">
        <v>50</v>
      </c>
      <c r="C63" s="137" t="str">
        <f>C12</f>
        <v>Day 1</v>
      </c>
      <c r="D63" s="137" t="str">
        <f t="shared" ref="D63:I63" si="19">D12</f>
        <v>Day 2</v>
      </c>
      <c r="E63" s="137" t="str">
        <f t="shared" si="19"/>
        <v>Day 3</v>
      </c>
      <c r="F63" s="137" t="str">
        <f t="shared" si="19"/>
        <v>Day 4</v>
      </c>
      <c r="G63" s="137" t="str">
        <f t="shared" si="19"/>
        <v>Day 5</v>
      </c>
      <c r="H63" s="137" t="str">
        <f t="shared" si="19"/>
        <v>Day 6</v>
      </c>
      <c r="I63" s="137" t="str">
        <f t="shared" si="19"/>
        <v>Day 7</v>
      </c>
    </row>
    <row r="64" spans="1:9" x14ac:dyDescent="0.25">
      <c r="A64" s="83"/>
      <c r="B64" s="83"/>
      <c r="C64" s="153"/>
      <c r="D64" s="153"/>
      <c r="E64" s="153"/>
      <c r="F64" s="153"/>
      <c r="G64" s="153"/>
      <c r="H64" s="153"/>
      <c r="I64" s="153"/>
    </row>
    <row r="65" spans="1:9" x14ac:dyDescent="0.25">
      <c r="A65" s="83"/>
      <c r="B65" s="83"/>
      <c r="C65" s="153"/>
      <c r="D65" s="153"/>
      <c r="E65" s="153"/>
      <c r="F65" s="153"/>
      <c r="G65" s="153"/>
      <c r="H65" s="153"/>
      <c r="I65" s="153"/>
    </row>
    <row r="66" spans="1:9" x14ac:dyDescent="0.25">
      <c r="A66" s="83"/>
      <c r="B66" s="83"/>
      <c r="C66" s="153"/>
      <c r="D66" s="153"/>
      <c r="E66" s="153"/>
      <c r="F66" s="153"/>
      <c r="G66" s="153"/>
      <c r="H66" s="153"/>
      <c r="I66" s="153"/>
    </row>
    <row r="67" spans="1:9" x14ac:dyDescent="0.25">
      <c r="A67" s="83"/>
      <c r="B67" s="83"/>
      <c r="C67" s="153"/>
      <c r="D67" s="153"/>
      <c r="E67" s="153"/>
      <c r="F67" s="153"/>
      <c r="G67" s="153"/>
      <c r="H67" s="153"/>
      <c r="I67" s="153"/>
    </row>
    <row r="68" spans="1:9" x14ac:dyDescent="0.25">
      <c r="A68" s="83"/>
      <c r="B68" s="83"/>
      <c r="C68" s="153"/>
      <c r="D68" s="153"/>
      <c r="E68" s="153"/>
      <c r="F68" s="153"/>
      <c r="G68" s="153"/>
      <c r="H68" s="153"/>
      <c r="I68" s="153"/>
    </row>
    <row r="69" spans="1:9" x14ac:dyDescent="0.25">
      <c r="A69" s="138"/>
      <c r="B69" s="139"/>
      <c r="C69" s="154"/>
      <c r="D69" s="154"/>
      <c r="E69" s="154"/>
      <c r="F69" s="154"/>
      <c r="G69" s="154"/>
      <c r="H69" s="154"/>
      <c r="I69" s="154"/>
    </row>
    <row r="70" spans="1:9" x14ac:dyDescent="0.25">
      <c r="A70" s="83"/>
      <c r="B70" s="83"/>
      <c r="C70" s="143"/>
      <c r="D70" s="142"/>
      <c r="E70" s="142"/>
      <c r="F70" s="142"/>
      <c r="G70" s="142"/>
      <c r="H70" s="142"/>
      <c r="I70" s="142"/>
    </row>
    <row r="71" spans="1:9" x14ac:dyDescent="0.25">
      <c r="A71" s="83"/>
      <c r="B71" s="83"/>
      <c r="C71" s="143"/>
      <c r="D71" s="142"/>
      <c r="E71" s="142"/>
      <c r="F71" s="142"/>
      <c r="G71" s="142"/>
      <c r="H71" s="142"/>
      <c r="I71" s="142"/>
    </row>
    <row r="72" spans="1:9" x14ac:dyDescent="0.25">
      <c r="A72" s="83"/>
      <c r="B72" s="83"/>
      <c r="C72" s="143"/>
      <c r="D72" s="142"/>
      <c r="E72" s="142"/>
      <c r="F72" s="142"/>
      <c r="G72" s="142"/>
      <c r="H72" s="142"/>
      <c r="I72" s="142"/>
    </row>
    <row r="73" spans="1:9" x14ac:dyDescent="0.25">
      <c r="A73" s="83"/>
      <c r="B73" s="83"/>
      <c r="C73" s="143"/>
      <c r="D73" s="142"/>
      <c r="E73" s="142"/>
      <c r="F73" s="142"/>
      <c r="G73" s="142"/>
      <c r="H73" s="142"/>
      <c r="I73" s="142"/>
    </row>
    <row r="74" spans="1:9" x14ac:dyDescent="0.25">
      <c r="A74" s="83"/>
      <c r="B74" s="83"/>
      <c r="C74" s="143"/>
      <c r="D74" s="142"/>
      <c r="E74" s="142"/>
      <c r="F74" s="142"/>
      <c r="G74" s="142"/>
      <c r="H74" s="142"/>
      <c r="I74" s="142"/>
    </row>
    <row r="75" spans="1:9" x14ac:dyDescent="0.25">
      <c r="A75" s="83"/>
      <c r="B75" s="83"/>
      <c r="C75" s="143"/>
      <c r="D75" s="142"/>
      <c r="E75" s="142"/>
      <c r="F75" s="142"/>
      <c r="G75" s="142"/>
      <c r="H75" s="142"/>
      <c r="I75" s="142"/>
    </row>
    <row r="76" spans="1:9" ht="13" thickBot="1" x14ac:dyDescent="0.3">
      <c r="A76" s="80"/>
      <c r="B76" s="80"/>
      <c r="C76" s="155"/>
      <c r="D76" s="156"/>
      <c r="E76" s="156"/>
      <c r="F76" s="156"/>
      <c r="G76" s="156"/>
      <c r="H76" s="156"/>
      <c r="I76" s="156"/>
    </row>
    <row r="77" spans="1:9" ht="13.5" thickBot="1" x14ac:dyDescent="0.35">
      <c r="A77" s="86" t="s">
        <v>48</v>
      </c>
      <c r="C77" s="149">
        <f t="shared" ref="C77:I77" si="20">SUM(C64:C76)</f>
        <v>0</v>
      </c>
      <c r="D77" s="149">
        <f t="shared" si="20"/>
        <v>0</v>
      </c>
      <c r="E77" s="149">
        <f t="shared" si="20"/>
        <v>0</v>
      </c>
      <c r="F77" s="149">
        <f t="shared" si="20"/>
        <v>0</v>
      </c>
      <c r="G77" s="149">
        <f t="shared" si="20"/>
        <v>0</v>
      </c>
      <c r="H77" s="149">
        <f t="shared" si="20"/>
        <v>0</v>
      </c>
      <c r="I77" s="149">
        <f t="shared" si="20"/>
        <v>0</v>
      </c>
    </row>
    <row r="78" spans="1:9" ht="13" x14ac:dyDescent="0.3">
      <c r="D78" s="122"/>
    </row>
    <row r="79" spans="1:9" x14ac:dyDescent="0.25">
      <c r="D79" s="157"/>
      <c r="E79" s="157"/>
    </row>
    <row r="80" spans="1:9" ht="13" x14ac:dyDescent="0.3">
      <c r="A80" s="113"/>
    </row>
    <row r="81" spans="1:9" x14ac:dyDescent="0.25">
      <c r="B81" s="86"/>
      <c r="C81" s="86"/>
      <c r="F81" s="187"/>
      <c r="G81" s="187"/>
      <c r="H81" s="187"/>
      <c r="I81" s="187"/>
    </row>
    <row r="82" spans="1:9" x14ac:dyDescent="0.25">
      <c r="B82" s="86"/>
      <c r="C82" s="86"/>
    </row>
    <row r="83" spans="1:9" x14ac:dyDescent="0.25">
      <c r="B83" s="86"/>
      <c r="C83" s="86"/>
    </row>
    <row r="84" spans="1:9" x14ac:dyDescent="0.25">
      <c r="D84" s="158"/>
      <c r="E84" s="158"/>
      <c r="F84" s="158"/>
      <c r="H84" s="158"/>
      <c r="I84" s="158"/>
    </row>
    <row r="85" spans="1:9" x14ac:dyDescent="0.25">
      <c r="D85" s="158"/>
      <c r="E85" s="158"/>
      <c r="F85" s="158"/>
      <c r="H85" s="158"/>
      <c r="I85" s="158"/>
    </row>
    <row r="86" spans="1:9" x14ac:dyDescent="0.25">
      <c r="D86" s="158"/>
      <c r="E86" s="158"/>
      <c r="F86" s="158"/>
      <c r="H86" s="158"/>
      <c r="I86" s="158"/>
    </row>
    <row r="87" spans="1:9" x14ac:dyDescent="0.25">
      <c r="D87" s="158"/>
      <c r="E87" s="158"/>
      <c r="F87" s="101"/>
      <c r="H87" s="158"/>
      <c r="I87" s="158"/>
    </row>
    <row r="88" spans="1:9" s="101" customFormat="1" ht="13" x14ac:dyDescent="0.3">
      <c r="A88" s="159"/>
      <c r="B88" s="160"/>
      <c r="C88" s="160"/>
      <c r="G88" s="161"/>
    </row>
    <row r="89" spans="1:9" s="101" customFormat="1" ht="13" x14ac:dyDescent="0.3">
      <c r="A89" s="162"/>
      <c r="B89" s="160"/>
      <c r="C89" s="160"/>
      <c r="G89" s="161"/>
    </row>
    <row r="90" spans="1:9" s="101" customFormat="1" x14ac:dyDescent="0.25">
      <c r="B90" s="163"/>
      <c r="C90" s="163"/>
      <c r="G90" s="161"/>
    </row>
    <row r="91" spans="1:9" s="101" customFormat="1" x14ac:dyDescent="0.25">
      <c r="B91" s="163"/>
      <c r="C91" s="163"/>
      <c r="G91" s="161"/>
    </row>
    <row r="92" spans="1:9" s="101" customFormat="1" x14ac:dyDescent="0.25">
      <c r="B92" s="163"/>
      <c r="C92" s="163"/>
      <c r="G92" s="161"/>
    </row>
    <row r="93" spans="1:9" s="101" customFormat="1" x14ac:dyDescent="0.25">
      <c r="B93" s="163"/>
      <c r="C93" s="163"/>
      <c r="G93" s="161"/>
    </row>
    <row r="94" spans="1:9" s="101" customFormat="1" x14ac:dyDescent="0.25">
      <c r="B94" s="163"/>
      <c r="C94" s="163"/>
      <c r="G94" s="161"/>
    </row>
    <row r="95" spans="1:9" s="101" customFormat="1" x14ac:dyDescent="0.25">
      <c r="B95" s="163"/>
      <c r="C95" s="163"/>
      <c r="G95" s="161"/>
    </row>
    <row r="96" spans="1:9" s="101" customFormat="1" x14ac:dyDescent="0.25">
      <c r="B96" s="163"/>
      <c r="C96" s="163"/>
      <c r="G96" s="161"/>
    </row>
    <row r="97" spans="2:7" s="101" customFormat="1" x14ac:dyDescent="0.25">
      <c r="B97" s="163"/>
      <c r="C97" s="163"/>
      <c r="G97" s="161"/>
    </row>
    <row r="98" spans="2:7" s="101" customFormat="1" x14ac:dyDescent="0.25">
      <c r="B98" s="163"/>
      <c r="C98" s="163"/>
      <c r="G98" s="161"/>
    </row>
    <row r="99" spans="2:7" s="101" customFormat="1" x14ac:dyDescent="0.25">
      <c r="B99" s="163"/>
      <c r="C99" s="163"/>
      <c r="G99" s="161"/>
    </row>
    <row r="100" spans="2:7" s="101" customFormat="1" x14ac:dyDescent="0.25">
      <c r="B100" s="163"/>
      <c r="C100" s="163"/>
      <c r="G100" s="161"/>
    </row>
    <row r="101" spans="2:7" s="101" customFormat="1" x14ac:dyDescent="0.25">
      <c r="B101" s="163"/>
      <c r="C101" s="163"/>
      <c r="G101" s="161"/>
    </row>
    <row r="102" spans="2:7" s="101" customFormat="1" x14ac:dyDescent="0.25">
      <c r="B102" s="163"/>
      <c r="C102" s="163"/>
      <c r="G102" s="161"/>
    </row>
    <row r="103" spans="2:7" s="101" customFormat="1" x14ac:dyDescent="0.25">
      <c r="B103" s="163"/>
      <c r="C103" s="163"/>
      <c r="G103" s="161"/>
    </row>
    <row r="104" spans="2:7" s="101" customFormat="1" x14ac:dyDescent="0.25">
      <c r="B104" s="163"/>
      <c r="C104" s="163"/>
      <c r="G104" s="161"/>
    </row>
    <row r="105" spans="2:7" s="101" customFormat="1" x14ac:dyDescent="0.25">
      <c r="B105" s="163"/>
      <c r="C105" s="163"/>
      <c r="G105" s="161"/>
    </row>
    <row r="106" spans="2:7" s="101" customFormat="1" x14ac:dyDescent="0.25">
      <c r="B106" s="163"/>
      <c r="C106" s="163"/>
      <c r="G106" s="161"/>
    </row>
    <row r="107" spans="2:7" s="101" customFormat="1" x14ac:dyDescent="0.25">
      <c r="B107" s="163"/>
      <c r="C107" s="163"/>
      <c r="G107" s="161"/>
    </row>
    <row r="108" spans="2:7" s="101" customFormat="1" x14ac:dyDescent="0.25">
      <c r="B108" s="163"/>
      <c r="C108" s="163"/>
      <c r="G108" s="161"/>
    </row>
    <row r="109" spans="2:7" s="101" customFormat="1" x14ac:dyDescent="0.25">
      <c r="B109" s="163"/>
      <c r="C109" s="163"/>
      <c r="G109" s="161"/>
    </row>
    <row r="110" spans="2:7" s="101" customFormat="1" x14ac:dyDescent="0.25">
      <c r="B110" s="163"/>
      <c r="C110" s="163"/>
      <c r="G110" s="161"/>
    </row>
    <row r="111" spans="2:7" s="101" customFormat="1" x14ac:dyDescent="0.25">
      <c r="B111" s="163"/>
      <c r="C111" s="163"/>
      <c r="G111" s="161"/>
    </row>
    <row r="112" spans="2:7" s="101" customFormat="1" x14ac:dyDescent="0.25">
      <c r="B112" s="163"/>
      <c r="C112" s="163"/>
      <c r="G112" s="161"/>
    </row>
    <row r="113" spans="1:7" s="101" customFormat="1" x14ac:dyDescent="0.25">
      <c r="B113" s="160"/>
      <c r="C113" s="160"/>
      <c r="G113" s="161"/>
    </row>
    <row r="114" spans="1:7" s="101" customFormat="1" x14ac:dyDescent="0.25">
      <c r="B114" s="160"/>
      <c r="C114" s="160"/>
      <c r="G114" s="161"/>
    </row>
    <row r="115" spans="1:7" s="101" customFormat="1" ht="13" x14ac:dyDescent="0.3">
      <c r="A115" s="164"/>
      <c r="B115" s="163"/>
      <c r="C115" s="163"/>
      <c r="G115" s="161"/>
    </row>
    <row r="116" spans="1:7" s="101" customFormat="1" x14ac:dyDescent="0.25">
      <c r="A116" s="163"/>
      <c r="B116" s="163"/>
      <c r="C116" s="163"/>
      <c r="G116" s="161"/>
    </row>
    <row r="117" spans="1:7" s="101" customFormat="1" x14ac:dyDescent="0.25">
      <c r="A117" s="163"/>
      <c r="B117" s="163"/>
      <c r="C117" s="163"/>
      <c r="G117" s="161"/>
    </row>
    <row r="118" spans="1:7" s="101" customFormat="1" x14ac:dyDescent="0.25">
      <c r="A118" s="163"/>
      <c r="B118" s="163"/>
      <c r="C118" s="163"/>
      <c r="G118" s="161"/>
    </row>
    <row r="119" spans="1:7" s="101" customFormat="1" x14ac:dyDescent="0.25">
      <c r="A119" s="163"/>
      <c r="B119" s="163"/>
      <c r="C119" s="163"/>
      <c r="F119" s="86"/>
      <c r="G119" s="161"/>
    </row>
  </sheetData>
  <sheetProtection algorithmName="SHA-512" hashValue="wEwSt2w29JON5fEFM9p5OKjAUrpRI4JLRTbxK1RpgmhQWKqInQHPuuxrdhfejpQGERJqYxvIVVn7AwSTVKH7sg==" saltValue="fzkS2bcKLOq0xonSMs4F3A==" spinCount="100000" sheet="1" objects="1" scenarios="1" selectLockedCells="1"/>
  <dataConsolidate link="1"/>
  <mergeCells count="1">
    <mergeCell ref="F81:I81"/>
  </mergeCells>
  <pageMargins left="0.7" right="0.7" top="0.75" bottom="0.75" header="0.3" footer="0.3"/>
  <pageSetup paperSize="9"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A8F1840F813C499AABB1F74E753727" ma:contentTypeVersion="14" ma:contentTypeDescription="Create a new document." ma:contentTypeScope="" ma:versionID="9f5e9a8df1692a7fd6a7f6d30e278f78">
  <xsd:schema xmlns:xsd="http://www.w3.org/2001/XMLSchema" xmlns:xs="http://www.w3.org/2001/XMLSchema" xmlns:p="http://schemas.microsoft.com/office/2006/metadata/properties" xmlns:ns3="3a01f94a-d45f-4828-b3a6-0138b803c49b" xmlns:ns4="0992bdd1-722c-45e8-b4f5-a6e403962c6a" targetNamespace="http://schemas.microsoft.com/office/2006/metadata/properties" ma:root="true" ma:fieldsID="dce9c8112a6015a9973f7b58185b3d08" ns3:_="" ns4:_="">
    <xsd:import namespace="3a01f94a-d45f-4828-b3a6-0138b803c49b"/>
    <xsd:import namespace="0992bdd1-722c-45e8-b4f5-a6e403962c6a"/>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_activity"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1f94a-d45f-4828-b3a6-0138b803c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92bdd1-722c-45e8-b4f5-a6e403962c6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a01f94a-d45f-4828-b3a6-0138b803c49b" xsi:nil="true"/>
  </documentManagement>
</p:properties>
</file>

<file path=customXml/itemProps1.xml><?xml version="1.0" encoding="utf-8"?>
<ds:datastoreItem xmlns:ds="http://schemas.openxmlformats.org/officeDocument/2006/customXml" ds:itemID="{2296293D-90E1-4D8C-8CBF-6E9C5C6C527D}">
  <ds:schemaRefs>
    <ds:schemaRef ds:uri="http://schemas.microsoft.com/sharepoint/v3/contenttype/forms"/>
  </ds:schemaRefs>
</ds:datastoreItem>
</file>

<file path=customXml/itemProps2.xml><?xml version="1.0" encoding="utf-8"?>
<ds:datastoreItem xmlns:ds="http://schemas.openxmlformats.org/officeDocument/2006/customXml" ds:itemID="{680AEB02-C6F4-4A0B-9C21-26E5ACBE2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1f94a-d45f-4828-b3a6-0138b803c49b"/>
    <ds:schemaRef ds:uri="0992bdd1-722c-45e8-b4f5-a6e403962c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A29B38-8349-49CF-B7F6-74EFC9FC5A0E}">
  <ds:schemaRefs>
    <ds:schemaRef ds:uri="http://schemas.microsoft.com/office/2006/documentManagement/types"/>
    <ds:schemaRef ds:uri="http://purl.org/dc/dcmitype/"/>
    <ds:schemaRef ds:uri="http://schemas.microsoft.com/office/2006/metadata/properties"/>
    <ds:schemaRef ds:uri="0992bdd1-722c-45e8-b4f5-a6e403962c6a"/>
    <ds:schemaRef ds:uri="http://purl.org/dc/elements/1.1/"/>
    <ds:schemaRef ds:uri="http://schemas.microsoft.com/office/infopath/2007/PartnerControls"/>
    <ds:schemaRef ds:uri="http://schemas.openxmlformats.org/package/2006/metadata/core-properties"/>
    <ds:schemaRef ds:uri="3a01f94a-d45f-4828-b3a6-0138b803c49b"/>
    <ds:schemaRef ds:uri="http://www.w3.org/XML/1998/namespace"/>
    <ds:schemaRef ds:uri="http://purl.org/dc/terms/"/>
  </ds:schemaRefs>
</ds:datastoreItem>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Sign-Off</vt:lpstr>
      <vt:lpstr>BAU cash flow forecast</vt:lpstr>
      <vt:lpstr>CCP Stressed cash flows</vt:lpstr>
      <vt:lpstr>'BAU cash flow forecast'!Print_Area</vt:lpstr>
      <vt:lpstr>'CCP Stressed cash flows'!Print_Area</vt:lpstr>
      <vt:lpstr>'Sign-Off'!Print_Area</vt:lpstr>
    </vt:vector>
  </TitlesOfParts>
  <Manager/>
  <Company>South African Reserve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Hangwi Mmbi</dc:creator>
  <cp:keywords/>
  <dc:description/>
  <cp:lastModifiedBy>Phathutshedzo Mutambedzo</cp:lastModifiedBy>
  <cp:revision/>
  <dcterms:created xsi:type="dcterms:W3CDTF">2020-07-21T09:14:29Z</dcterms:created>
  <dcterms:modified xsi:type="dcterms:W3CDTF">2026-05-22T10:28:39Z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c52299-74de-4dfd-b117-c9c408edfa50_Enabled">
    <vt:lpwstr>true</vt:lpwstr>
  </property>
  <property fmtid="{D5CDD505-2E9C-101B-9397-08002B2CF9AE}" pid="3" name="MSIP_Label_70c52299-74de-4dfd-b117-c9c408edfa50_SetDate">
    <vt:lpwstr>2021-07-25T05:03:56Z</vt:lpwstr>
  </property>
  <property fmtid="{D5CDD505-2E9C-101B-9397-08002B2CF9AE}" pid="4" name="MSIP_Label_70c52299-74de-4dfd-b117-c9c408edfa50_Method">
    <vt:lpwstr>Standard</vt:lpwstr>
  </property>
  <property fmtid="{D5CDD505-2E9C-101B-9397-08002B2CF9AE}" pid="5" name="MSIP_Label_70c52299-74de-4dfd-b117-c9c408edfa50_Name">
    <vt:lpwstr>Restricted</vt:lpwstr>
  </property>
  <property fmtid="{D5CDD505-2E9C-101B-9397-08002B2CF9AE}" pid="6" name="MSIP_Label_70c52299-74de-4dfd-b117-c9c408edfa50_SiteId">
    <vt:lpwstr>853cbaab-a620-4178-8933-88d76414184a</vt:lpwstr>
  </property>
  <property fmtid="{D5CDD505-2E9C-101B-9397-08002B2CF9AE}" pid="7" name="MSIP_Label_70c52299-74de-4dfd-b117-c9c408edfa50_ActionId">
    <vt:lpwstr>ad8f4e20-2dfd-47cd-b4bd-a453550201d1</vt:lpwstr>
  </property>
  <property fmtid="{D5CDD505-2E9C-101B-9397-08002B2CF9AE}" pid="8" name="MSIP_Label_70c52299-74de-4dfd-b117-c9c408edfa50_ContentBits">
    <vt:lpwstr>0</vt:lpwstr>
  </property>
  <property fmtid="{D5CDD505-2E9C-101B-9397-08002B2CF9AE}" pid="9" name="ContentTypeId">
    <vt:lpwstr>0x0101006FA8F1840F813C499AABB1F74E753727</vt:lpwstr>
  </property>
</Properties>
</file>