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resbank-my.sharepoint.com/personal/phathutshedzo_mutambedzo_resbank_co_za/Documents/Documents/FMIS/JSEC template/POLPA/"/>
    </mc:Choice>
  </mc:AlternateContent>
  <xr:revisionPtr revIDLastSave="1" documentId="8_{1F8E5365-B8CC-4008-9AF1-A61E00162AF2}" xr6:coauthVersionLast="47" xr6:coauthVersionMax="47" xr10:uidLastSave="{09D4E70E-E642-4227-831F-9C2E43F7E8DC}"/>
  <bookViews>
    <workbookView xWindow="-110" yWindow="-110" windowWidth="19420" windowHeight="11620" firstSheet="1" activeTab="4" xr2:uid="{00000000-000D-0000-FFFF-FFFF00000000}"/>
  </bookViews>
  <sheets>
    <sheet name="Instructions" sheetId="8" state="hidden" r:id="rId1"/>
    <sheet name="Sign-Off" sheetId="12" r:id="rId2"/>
    <sheet name="BAU cash flow forecast" sheetId="4" r:id="rId3"/>
    <sheet name="FMI Scenarios" sheetId="10" state="hidden" r:id="rId4"/>
    <sheet name="CCP Stress" sheetId="17" r:id="rId5"/>
    <sheet name="Stress scenarios &amp; assumptions" sheetId="16" state="hidden" r:id="rId6"/>
    <sheet name="Stressed cash flow forecast" sheetId="14" state="hidden" r:id="rId7"/>
    <sheet name="Internal Scenario cf forecast" sheetId="6" state="hidden" r:id="rId8"/>
    <sheet name="Scenarios" sheetId="7" state="hidden" r:id="rId9"/>
    <sheet name="Clients cash" sheetId="2" state="hidden" r:id="rId10"/>
  </sheets>
  <externalReferences>
    <externalReference r:id="rId11"/>
    <externalReference r:id="rId12"/>
    <externalReference r:id="rId13"/>
  </externalReferences>
  <definedNames>
    <definedName name="CompanyName">Instructions!$C$2</definedName>
    <definedName name="Insurer_List">[1]Metadata!$A$2:$B$80</definedName>
    <definedName name="Insurer_Name">[1]Metadata!$A$2:$A$80</definedName>
    <definedName name="_xlnm.Print_Area" localSheetId="2">'BAU cash flow forecast'!$A$119:$I$148</definedName>
    <definedName name="_xlnm.Print_Area" localSheetId="4">'CCP Stress'!$A$1:$I$84</definedName>
    <definedName name="_xlnm.Print_Area" localSheetId="1">'Sign-Off'!$A$1:$H$22</definedName>
    <definedName name="_xlnm.Print_Area" localSheetId="6">'Stressed cash flow forecast'!$A$1:$K$148</definedName>
    <definedName name="Scenario_Analysis">[2]Scenarios!$A$2:$A$10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4" l="1"/>
  <c r="E12" i="16"/>
  <c r="C15" i="17"/>
  <c r="F77" i="17"/>
  <c r="G77" i="17"/>
  <c r="H77" i="17"/>
  <c r="I77" i="17"/>
  <c r="F60" i="17"/>
  <c r="G60" i="17"/>
  <c r="D15" i="17"/>
  <c r="E15" i="17"/>
  <c r="F15" i="17"/>
  <c r="G15" i="17"/>
  <c r="H15" i="17"/>
  <c r="I15" i="17"/>
  <c r="D63" i="17"/>
  <c r="E63" i="17"/>
  <c r="F63" i="17"/>
  <c r="G63" i="17"/>
  <c r="H63" i="17"/>
  <c r="I63" i="17"/>
  <c r="C63" i="17"/>
  <c r="D43" i="17"/>
  <c r="E43" i="17"/>
  <c r="F43" i="17"/>
  <c r="G43" i="17"/>
  <c r="H43" i="17"/>
  <c r="I43" i="17"/>
  <c r="C43" i="17"/>
  <c r="D26" i="17"/>
  <c r="E26" i="17"/>
  <c r="F26" i="17"/>
  <c r="G26" i="17"/>
  <c r="H26" i="17"/>
  <c r="I26" i="17"/>
  <c r="C26" i="17"/>
  <c r="D31" i="17"/>
  <c r="E31" i="17"/>
  <c r="F31" i="17"/>
  <c r="G31" i="17"/>
  <c r="H31" i="17"/>
  <c r="I31" i="17"/>
  <c r="C31" i="17"/>
  <c r="D21" i="17"/>
  <c r="E21" i="17"/>
  <c r="F21" i="17"/>
  <c r="G21" i="17"/>
  <c r="H21" i="17"/>
  <c r="I21" i="17"/>
  <c r="C21" i="17"/>
  <c r="D37" i="17"/>
  <c r="E37" i="17"/>
  <c r="F37" i="17"/>
  <c r="G37" i="17"/>
  <c r="H37" i="17"/>
  <c r="I37" i="17"/>
  <c r="C37" i="17"/>
  <c r="D48" i="17"/>
  <c r="E48" i="17"/>
  <c r="F48" i="17"/>
  <c r="G48" i="17"/>
  <c r="H48" i="17"/>
  <c r="I48" i="17"/>
  <c r="C48" i="17"/>
  <c r="E77" i="17"/>
  <c r="D77" i="17"/>
  <c r="C77" i="17"/>
  <c r="C60" i="17"/>
  <c r="E60" i="17"/>
  <c r="D60" i="17"/>
  <c r="B14" i="17"/>
  <c r="B17" i="17" s="1"/>
  <c r="B18" i="17" s="1"/>
  <c r="B19" i="17" s="1"/>
  <c r="B22" i="17" s="1"/>
  <c r="A4" i="17"/>
  <c r="A3" i="17"/>
  <c r="A2" i="17"/>
  <c r="A1" i="17"/>
  <c r="C33" i="4"/>
  <c r="C39" i="4" s="1"/>
  <c r="C144" i="14"/>
  <c r="K120" i="14"/>
  <c r="K119" i="14"/>
  <c r="K121" i="14"/>
  <c r="K122" i="14"/>
  <c r="K118" i="14"/>
  <c r="J123" i="14"/>
  <c r="I123" i="14"/>
  <c r="H123" i="14"/>
  <c r="G123" i="14"/>
  <c r="E123" i="14"/>
  <c r="D123" i="14"/>
  <c r="C123" i="14"/>
  <c r="D33" i="16"/>
  <c r="D39" i="16" s="1"/>
  <c r="G33" i="16"/>
  <c r="G39" i="16" s="1"/>
  <c r="E66" i="14"/>
  <c r="C95" i="14"/>
  <c r="L36" i="16"/>
  <c r="K123" i="14" l="1"/>
  <c r="B23" i="17"/>
  <c r="B24" i="17" s="1"/>
  <c r="B27" i="17" s="1"/>
  <c r="B28" i="17" s="1"/>
  <c r="I60" i="17"/>
  <c r="H60" i="17"/>
  <c r="J144" i="14"/>
  <c r="D144" i="14"/>
  <c r="E144" i="14"/>
  <c r="F144" i="14"/>
  <c r="G144" i="14"/>
  <c r="H144" i="14"/>
  <c r="I144" i="14"/>
  <c r="F60" i="16"/>
  <c r="E60" i="16"/>
  <c r="G19" i="16"/>
  <c r="G24" i="16" s="1"/>
  <c r="F72" i="4"/>
  <c r="F24" i="4"/>
  <c r="F33" i="4"/>
  <c r="F61" i="4"/>
  <c r="K36" i="4"/>
  <c r="K32" i="4"/>
  <c r="K31" i="4"/>
  <c r="B3" i="14"/>
  <c r="B3" i="4"/>
  <c r="B3" i="16"/>
  <c r="C107" i="14"/>
  <c r="D107" i="14"/>
  <c r="E107" i="14"/>
  <c r="F107" i="14"/>
  <c r="G107" i="14"/>
  <c r="H107" i="14"/>
  <c r="I107" i="14"/>
  <c r="J107" i="14"/>
  <c r="C108" i="14"/>
  <c r="D108" i="14"/>
  <c r="E108" i="14"/>
  <c r="F108" i="14"/>
  <c r="G108" i="14"/>
  <c r="H108" i="14"/>
  <c r="I108" i="14"/>
  <c r="J108" i="14"/>
  <c r="C109" i="14"/>
  <c r="D109" i="14"/>
  <c r="E109" i="14"/>
  <c r="F109" i="14"/>
  <c r="G109" i="14"/>
  <c r="H109" i="14"/>
  <c r="I109" i="14"/>
  <c r="J109" i="14"/>
  <c r="C110" i="14"/>
  <c r="D110" i="14"/>
  <c r="E110" i="14"/>
  <c r="F110" i="14"/>
  <c r="G110" i="14"/>
  <c r="H110" i="14"/>
  <c r="I110" i="14"/>
  <c r="J110" i="14"/>
  <c r="C111" i="14"/>
  <c r="D111" i="14"/>
  <c r="E111" i="14"/>
  <c r="F111" i="14"/>
  <c r="G111" i="14"/>
  <c r="H111" i="14"/>
  <c r="I111" i="14"/>
  <c r="J111" i="14"/>
  <c r="C112" i="14"/>
  <c r="D112" i="14"/>
  <c r="E112" i="14"/>
  <c r="F112" i="14"/>
  <c r="G112" i="14"/>
  <c r="H112" i="14"/>
  <c r="I112" i="14"/>
  <c r="J112" i="14"/>
  <c r="D106" i="14"/>
  <c r="E106" i="14"/>
  <c r="F106" i="14"/>
  <c r="G106" i="14"/>
  <c r="H106" i="14"/>
  <c r="I106" i="14"/>
  <c r="J106" i="14"/>
  <c r="C106" i="14"/>
  <c r="C96" i="14"/>
  <c r="D96" i="14"/>
  <c r="E96" i="14"/>
  <c r="F96" i="14"/>
  <c r="G96" i="14"/>
  <c r="H96" i="14"/>
  <c r="I96" i="14"/>
  <c r="J96" i="14"/>
  <c r="C97" i="14"/>
  <c r="D97" i="14"/>
  <c r="E97" i="14"/>
  <c r="F97" i="14"/>
  <c r="G97" i="14"/>
  <c r="H97" i="14"/>
  <c r="I97" i="14"/>
  <c r="J97" i="14"/>
  <c r="C98" i="14"/>
  <c r="D98" i="14"/>
  <c r="E98" i="14"/>
  <c r="F98" i="14"/>
  <c r="G98" i="14"/>
  <c r="H98" i="14"/>
  <c r="I98" i="14"/>
  <c r="J98" i="14"/>
  <c r="C99" i="14"/>
  <c r="D99" i="14"/>
  <c r="E99" i="14"/>
  <c r="F99" i="14"/>
  <c r="G99" i="14"/>
  <c r="H99" i="14"/>
  <c r="I99" i="14"/>
  <c r="J99" i="14"/>
  <c r="C100" i="14"/>
  <c r="D100" i="14"/>
  <c r="E100" i="14"/>
  <c r="F100" i="14"/>
  <c r="G100" i="14"/>
  <c r="H100" i="14"/>
  <c r="I100" i="14"/>
  <c r="J100" i="14"/>
  <c r="D95" i="14"/>
  <c r="E95" i="14"/>
  <c r="F95" i="14"/>
  <c r="G95" i="14"/>
  <c r="H95" i="14"/>
  <c r="I95" i="14"/>
  <c r="J95" i="14"/>
  <c r="C83" i="14"/>
  <c r="D83" i="14"/>
  <c r="E83" i="14"/>
  <c r="F83" i="14"/>
  <c r="G83" i="14"/>
  <c r="H83" i="14"/>
  <c r="I83" i="14"/>
  <c r="J83" i="14"/>
  <c r="C84" i="14"/>
  <c r="D84" i="14"/>
  <c r="E84" i="14"/>
  <c r="F84" i="14"/>
  <c r="G84" i="14"/>
  <c r="H84" i="14"/>
  <c r="I84" i="14"/>
  <c r="J84" i="14"/>
  <c r="C85" i="14"/>
  <c r="D85" i="14"/>
  <c r="E85" i="14"/>
  <c r="F85" i="14"/>
  <c r="G85" i="14"/>
  <c r="H85" i="14"/>
  <c r="I85" i="14"/>
  <c r="J85" i="14"/>
  <c r="C86" i="14"/>
  <c r="D86" i="14"/>
  <c r="E86" i="14"/>
  <c r="F86" i="14"/>
  <c r="G86" i="14"/>
  <c r="H86" i="14"/>
  <c r="I86" i="14"/>
  <c r="J86" i="14"/>
  <c r="C87" i="14"/>
  <c r="D87" i="14"/>
  <c r="E87" i="14"/>
  <c r="F87" i="14"/>
  <c r="G87" i="14"/>
  <c r="H87" i="14"/>
  <c r="I87" i="14"/>
  <c r="J87" i="14"/>
  <c r="C88" i="14"/>
  <c r="D88" i="14"/>
  <c r="E88" i="14"/>
  <c r="F88" i="14"/>
  <c r="G88" i="14"/>
  <c r="H88" i="14"/>
  <c r="I88" i="14"/>
  <c r="J88" i="14"/>
  <c r="C89" i="14"/>
  <c r="D89" i="14"/>
  <c r="E89" i="14"/>
  <c r="F89" i="14"/>
  <c r="G89" i="14"/>
  <c r="H89" i="14"/>
  <c r="I89" i="14"/>
  <c r="J89" i="14"/>
  <c r="C90" i="14"/>
  <c r="D90" i="14"/>
  <c r="E90" i="14"/>
  <c r="F90" i="14"/>
  <c r="G90" i="14"/>
  <c r="H90" i="14"/>
  <c r="I90" i="14"/>
  <c r="J90" i="14"/>
  <c r="C91" i="14"/>
  <c r="D91" i="14"/>
  <c r="E91" i="14"/>
  <c r="F91" i="14"/>
  <c r="G91" i="14"/>
  <c r="H91" i="14"/>
  <c r="I91" i="14"/>
  <c r="J91" i="14"/>
  <c r="D82" i="14"/>
  <c r="E82" i="14"/>
  <c r="F82" i="14"/>
  <c r="G82" i="14"/>
  <c r="H82" i="14"/>
  <c r="I82" i="14"/>
  <c r="J82" i="14"/>
  <c r="C82" i="14"/>
  <c r="C65" i="14"/>
  <c r="D65" i="14"/>
  <c r="E65" i="14"/>
  <c r="F65" i="14"/>
  <c r="G65" i="14"/>
  <c r="H65" i="14"/>
  <c r="I65" i="14"/>
  <c r="J65" i="14"/>
  <c r="D66" i="14"/>
  <c r="F66" i="14"/>
  <c r="G66" i="14"/>
  <c r="H66" i="14"/>
  <c r="I66" i="14"/>
  <c r="J66" i="14"/>
  <c r="D67" i="14"/>
  <c r="E67" i="14"/>
  <c r="F67" i="14"/>
  <c r="G67" i="14"/>
  <c r="H67" i="14"/>
  <c r="I67" i="14"/>
  <c r="J67" i="14"/>
  <c r="D68" i="14"/>
  <c r="E68" i="14"/>
  <c r="F68" i="14"/>
  <c r="G68" i="14"/>
  <c r="H68" i="14"/>
  <c r="I68" i="14"/>
  <c r="J68" i="14"/>
  <c r="D69" i="14"/>
  <c r="E69" i="14"/>
  <c r="F69" i="14"/>
  <c r="G69" i="14"/>
  <c r="H69" i="14"/>
  <c r="I69" i="14"/>
  <c r="J69" i="14"/>
  <c r="D70" i="14"/>
  <c r="E70" i="14"/>
  <c r="F70" i="14"/>
  <c r="G70" i="14"/>
  <c r="H70" i="14"/>
  <c r="I70" i="14"/>
  <c r="J70" i="14"/>
  <c r="D71" i="14"/>
  <c r="E71" i="14"/>
  <c r="F71" i="14"/>
  <c r="G71" i="14"/>
  <c r="H71" i="14"/>
  <c r="I71" i="14"/>
  <c r="J71" i="14"/>
  <c r="D72" i="14"/>
  <c r="E72" i="14"/>
  <c r="F72" i="14"/>
  <c r="G72" i="14"/>
  <c r="H72" i="14"/>
  <c r="I72" i="14"/>
  <c r="J72" i="14"/>
  <c r="C66" i="14"/>
  <c r="C67" i="14"/>
  <c r="C68" i="14"/>
  <c r="C69" i="14"/>
  <c r="C70" i="14"/>
  <c r="C71" i="14"/>
  <c r="C72" i="14"/>
  <c r="D50" i="14"/>
  <c r="E50" i="14"/>
  <c r="F50" i="14"/>
  <c r="G50" i="14"/>
  <c r="H50" i="14"/>
  <c r="I50" i="14"/>
  <c r="J50" i="14"/>
  <c r="D51" i="14"/>
  <c r="E51" i="14"/>
  <c r="F51" i="14"/>
  <c r="G51" i="14"/>
  <c r="H51" i="14"/>
  <c r="I51" i="14"/>
  <c r="J51" i="14"/>
  <c r="D52" i="14"/>
  <c r="E52" i="14"/>
  <c r="F52" i="14"/>
  <c r="G52" i="14"/>
  <c r="H52" i="14"/>
  <c r="I52" i="14"/>
  <c r="J52" i="14"/>
  <c r="D53" i="14"/>
  <c r="E53" i="14"/>
  <c r="F53" i="14"/>
  <c r="G53" i="14"/>
  <c r="H53" i="14"/>
  <c r="I53" i="14"/>
  <c r="J53" i="14"/>
  <c r="D54" i="14"/>
  <c r="E54" i="14"/>
  <c r="F54" i="14"/>
  <c r="G54" i="14"/>
  <c r="H54" i="14"/>
  <c r="I54" i="14"/>
  <c r="J54" i="14"/>
  <c r="D55" i="14"/>
  <c r="E55" i="14"/>
  <c r="F55" i="14"/>
  <c r="G55" i="14"/>
  <c r="H55" i="14"/>
  <c r="I55" i="14"/>
  <c r="J55" i="14"/>
  <c r="D56" i="14"/>
  <c r="E56" i="14"/>
  <c r="F56" i="14"/>
  <c r="G56" i="14"/>
  <c r="H56" i="14"/>
  <c r="I56" i="14"/>
  <c r="J56" i="14"/>
  <c r="D57" i="14"/>
  <c r="E57" i="14"/>
  <c r="F57" i="14"/>
  <c r="G57" i="14"/>
  <c r="H57" i="14"/>
  <c r="I57" i="14"/>
  <c r="J57" i="14"/>
  <c r="D58" i="14"/>
  <c r="E58" i="14"/>
  <c r="F58" i="14"/>
  <c r="G58" i="14"/>
  <c r="H58" i="14"/>
  <c r="I58" i="14"/>
  <c r="J58" i="14"/>
  <c r="D59" i="14"/>
  <c r="E59" i="14"/>
  <c r="F59" i="14"/>
  <c r="G59" i="14"/>
  <c r="H59" i="14"/>
  <c r="I59" i="14"/>
  <c r="J59" i="14"/>
  <c r="D60" i="14"/>
  <c r="E60" i="14"/>
  <c r="F60" i="14"/>
  <c r="G60" i="14"/>
  <c r="H60" i="14"/>
  <c r="I60" i="14"/>
  <c r="J60" i="14"/>
  <c r="D61" i="14"/>
  <c r="E61" i="14"/>
  <c r="F61" i="14"/>
  <c r="G61" i="14"/>
  <c r="H61" i="14"/>
  <c r="I61" i="14"/>
  <c r="J61" i="14"/>
  <c r="D62" i="14"/>
  <c r="E62" i="14"/>
  <c r="F62" i="14"/>
  <c r="G62" i="14"/>
  <c r="H62" i="14"/>
  <c r="I62" i="14"/>
  <c r="J62" i="14"/>
  <c r="C51" i="14"/>
  <c r="C52" i="14"/>
  <c r="C53" i="14"/>
  <c r="C54" i="14"/>
  <c r="C55" i="14"/>
  <c r="C56" i="14"/>
  <c r="C57" i="14"/>
  <c r="C58" i="14"/>
  <c r="C59" i="14"/>
  <c r="C60" i="14"/>
  <c r="C61" i="14"/>
  <c r="C62" i="14"/>
  <c r="C50" i="14"/>
  <c r="D38" i="14"/>
  <c r="E38" i="14"/>
  <c r="F38" i="14"/>
  <c r="G38" i="14"/>
  <c r="H38" i="14"/>
  <c r="I38" i="14"/>
  <c r="J38" i="14"/>
  <c r="D37" i="14"/>
  <c r="E37" i="14"/>
  <c r="F37" i="14"/>
  <c r="G37" i="14"/>
  <c r="H37" i="14"/>
  <c r="I37" i="14"/>
  <c r="J37" i="14"/>
  <c r="D36" i="14"/>
  <c r="E36" i="14"/>
  <c r="F36" i="14"/>
  <c r="G36" i="14"/>
  <c r="H36" i="14"/>
  <c r="I36" i="14"/>
  <c r="J36" i="14"/>
  <c r="D35" i="14"/>
  <c r="E35" i="14"/>
  <c r="F35" i="14"/>
  <c r="G35" i="14"/>
  <c r="H35" i="14"/>
  <c r="I35" i="14"/>
  <c r="J35" i="14"/>
  <c r="C28" i="14"/>
  <c r="D28" i="14"/>
  <c r="E28" i="14"/>
  <c r="F28" i="14"/>
  <c r="G28" i="14"/>
  <c r="H28" i="14"/>
  <c r="I28" i="14"/>
  <c r="J28" i="14"/>
  <c r="C29" i="14"/>
  <c r="D29" i="14"/>
  <c r="E29" i="14"/>
  <c r="F29" i="14"/>
  <c r="G29" i="14"/>
  <c r="H29" i="14"/>
  <c r="I29" i="14"/>
  <c r="J29" i="14"/>
  <c r="C30" i="14"/>
  <c r="D30" i="14"/>
  <c r="E30" i="14"/>
  <c r="F30" i="14"/>
  <c r="G30" i="14"/>
  <c r="H30" i="14"/>
  <c r="I30" i="14"/>
  <c r="J30" i="14"/>
  <c r="C31" i="14"/>
  <c r="D31" i="14"/>
  <c r="E31" i="14"/>
  <c r="F31" i="14"/>
  <c r="G31" i="14"/>
  <c r="H31" i="14"/>
  <c r="I31" i="14"/>
  <c r="J31" i="14"/>
  <c r="C32" i="14"/>
  <c r="D32" i="14"/>
  <c r="E32" i="14"/>
  <c r="F32" i="14"/>
  <c r="G32" i="14"/>
  <c r="H32" i="14"/>
  <c r="I32" i="14"/>
  <c r="J32" i="14"/>
  <c r="C33" i="14"/>
  <c r="D33" i="14"/>
  <c r="E33" i="14"/>
  <c r="F33" i="14"/>
  <c r="G33" i="14"/>
  <c r="H33" i="14"/>
  <c r="I33" i="14"/>
  <c r="J33" i="14"/>
  <c r="D27" i="14"/>
  <c r="E27" i="14"/>
  <c r="F27" i="14"/>
  <c r="G27" i="14"/>
  <c r="H27" i="14"/>
  <c r="I27" i="14"/>
  <c r="J27" i="14"/>
  <c r="D24" i="14"/>
  <c r="E24" i="14"/>
  <c r="F24" i="14"/>
  <c r="G24" i="14"/>
  <c r="H24" i="14"/>
  <c r="I24" i="14"/>
  <c r="J24" i="14"/>
  <c r="D23" i="14"/>
  <c r="E23" i="14"/>
  <c r="F23" i="14"/>
  <c r="G23" i="14"/>
  <c r="H23" i="14"/>
  <c r="I23" i="14"/>
  <c r="J23" i="14"/>
  <c r="G21" i="14"/>
  <c r="H21" i="14"/>
  <c r="I21" i="14"/>
  <c r="J21" i="14"/>
  <c r="D22" i="14"/>
  <c r="E22" i="14"/>
  <c r="F22" i="14"/>
  <c r="G22" i="14"/>
  <c r="H22" i="14"/>
  <c r="I22" i="14"/>
  <c r="J22" i="14"/>
  <c r="D21" i="14"/>
  <c r="E21" i="14"/>
  <c r="F21" i="14"/>
  <c r="C15" i="14"/>
  <c r="C16" i="14"/>
  <c r="C17" i="14"/>
  <c r="C18" i="14"/>
  <c r="C19" i="14"/>
  <c r="C21" i="14"/>
  <c r="C22" i="14"/>
  <c r="C23" i="14"/>
  <c r="C24" i="14"/>
  <c r="C27" i="14"/>
  <c r="C35" i="14"/>
  <c r="C36" i="14"/>
  <c r="C37" i="14"/>
  <c r="C38" i="14"/>
  <c r="C14" i="14"/>
  <c r="D14" i="14"/>
  <c r="D19" i="14"/>
  <c r="E19" i="14"/>
  <c r="F19" i="14"/>
  <c r="G19" i="14"/>
  <c r="H19" i="14"/>
  <c r="I19" i="14"/>
  <c r="J19" i="14"/>
  <c r="D18" i="14"/>
  <c r="E18" i="14"/>
  <c r="F18" i="14"/>
  <c r="G18" i="14"/>
  <c r="H18" i="14"/>
  <c r="I18" i="14"/>
  <c r="J18" i="14"/>
  <c r="D17" i="14"/>
  <c r="E17" i="14"/>
  <c r="F17" i="14"/>
  <c r="G17" i="14"/>
  <c r="H17" i="14"/>
  <c r="I17" i="14"/>
  <c r="J17" i="14"/>
  <c r="D16" i="14"/>
  <c r="E16" i="14"/>
  <c r="F16" i="14"/>
  <c r="G16" i="14"/>
  <c r="H16" i="14"/>
  <c r="I16" i="14"/>
  <c r="J16" i="14"/>
  <c r="D15" i="14"/>
  <c r="E15" i="14"/>
  <c r="F15" i="14"/>
  <c r="G15" i="14"/>
  <c r="H15" i="14"/>
  <c r="I15" i="14"/>
  <c r="J15" i="14"/>
  <c r="J14" i="14"/>
  <c r="E14" i="14"/>
  <c r="F14" i="14"/>
  <c r="G14" i="14"/>
  <c r="H14" i="14"/>
  <c r="I14" i="14"/>
  <c r="A52" i="14"/>
  <c r="J132" i="14"/>
  <c r="I132" i="14"/>
  <c r="E132" i="14"/>
  <c r="F132" i="14"/>
  <c r="G132" i="14"/>
  <c r="H132" i="14"/>
  <c r="D132" i="14"/>
  <c r="C132" i="14"/>
  <c r="A103" i="16"/>
  <c r="A80" i="16"/>
  <c r="A93" i="16" s="1"/>
  <c r="A78" i="16"/>
  <c r="A62" i="16"/>
  <c r="A45" i="16"/>
  <c r="K112" i="16"/>
  <c r="D112" i="16"/>
  <c r="K100" i="16"/>
  <c r="K91" i="16"/>
  <c r="J71" i="16"/>
  <c r="F71" i="16"/>
  <c r="K71" i="16"/>
  <c r="D71" i="16"/>
  <c r="K60" i="16"/>
  <c r="J60" i="16"/>
  <c r="C43" i="16"/>
  <c r="C76" i="16" s="1"/>
  <c r="C103" i="16" s="1"/>
  <c r="J112" i="16"/>
  <c r="I112" i="16"/>
  <c r="H112" i="16"/>
  <c r="G112" i="16"/>
  <c r="F112" i="16"/>
  <c r="E112" i="16"/>
  <c r="L111" i="16"/>
  <c r="L110" i="16"/>
  <c r="L109" i="16"/>
  <c r="L108" i="16"/>
  <c r="L107" i="16"/>
  <c r="L106" i="16"/>
  <c r="L105" i="16"/>
  <c r="J100" i="16"/>
  <c r="I100" i="16"/>
  <c r="H100" i="16"/>
  <c r="G100" i="16"/>
  <c r="F100" i="16"/>
  <c r="E100" i="16"/>
  <c r="D100" i="16"/>
  <c r="L99" i="16"/>
  <c r="L98" i="16"/>
  <c r="L97" i="16"/>
  <c r="L96" i="16"/>
  <c r="L95" i="16"/>
  <c r="L94" i="16"/>
  <c r="J91" i="16"/>
  <c r="I91" i="16"/>
  <c r="H91" i="16"/>
  <c r="G91" i="16"/>
  <c r="F91" i="16"/>
  <c r="E91" i="16"/>
  <c r="D91" i="16"/>
  <c r="L90" i="16"/>
  <c r="L89" i="16"/>
  <c r="L88" i="16"/>
  <c r="L87" i="16"/>
  <c r="L86" i="16"/>
  <c r="L85" i="16"/>
  <c r="L84" i="16"/>
  <c r="L83" i="16"/>
  <c r="L82" i="16"/>
  <c r="L81" i="16"/>
  <c r="I71" i="16"/>
  <c r="H71" i="16"/>
  <c r="G71" i="16"/>
  <c r="E71" i="16"/>
  <c r="L70" i="16"/>
  <c r="L69" i="16"/>
  <c r="L68" i="16"/>
  <c r="L67" i="16"/>
  <c r="L66" i="16"/>
  <c r="L65" i="16"/>
  <c r="L64" i="16"/>
  <c r="L63" i="16"/>
  <c r="I60" i="16"/>
  <c r="H60" i="16"/>
  <c r="G60" i="16"/>
  <c r="D60" i="16"/>
  <c r="L59" i="16"/>
  <c r="L58" i="16"/>
  <c r="L57" i="16"/>
  <c r="L56" i="16"/>
  <c r="L55" i="16"/>
  <c r="L54" i="16"/>
  <c r="L53" i="16"/>
  <c r="L52" i="16"/>
  <c r="L51" i="16"/>
  <c r="L50" i="16"/>
  <c r="L49" i="16"/>
  <c r="L48" i="16"/>
  <c r="L47" i="16"/>
  <c r="A12" i="16"/>
  <c r="B12" i="16"/>
  <c r="D12" i="16"/>
  <c r="D43" i="16" s="1"/>
  <c r="D76" i="16" s="1"/>
  <c r="D103" i="16" s="1"/>
  <c r="F12" i="16"/>
  <c r="F43" i="16" s="1"/>
  <c r="F76" i="16" s="1"/>
  <c r="F103" i="16" s="1"/>
  <c r="G12" i="16"/>
  <c r="G43" i="16" s="1"/>
  <c r="G76" i="16" s="1"/>
  <c r="G103" i="16" s="1"/>
  <c r="H12" i="16"/>
  <c r="H43" i="16" s="1"/>
  <c r="H76" i="16" s="1"/>
  <c r="H103" i="16" s="1"/>
  <c r="I12" i="16"/>
  <c r="I43" i="16" s="1"/>
  <c r="I76" i="16" s="1"/>
  <c r="I103" i="16" s="1"/>
  <c r="J12" i="16"/>
  <c r="J43" i="16" s="1"/>
  <c r="J76" i="16" s="1"/>
  <c r="J103" i="16" s="1"/>
  <c r="A13" i="16"/>
  <c r="B13" i="16"/>
  <c r="L13" i="16"/>
  <c r="A14" i="16"/>
  <c r="B14" i="16"/>
  <c r="L14" i="16"/>
  <c r="A15" i="16"/>
  <c r="B15" i="16"/>
  <c r="L15" i="16"/>
  <c r="A16" i="16"/>
  <c r="B16" i="16"/>
  <c r="L16" i="16"/>
  <c r="L38" i="16"/>
  <c r="L37" i="16"/>
  <c r="L35" i="16"/>
  <c r="L34" i="16"/>
  <c r="K33" i="16"/>
  <c r="K39" i="16" s="1"/>
  <c r="J33" i="16"/>
  <c r="J39" i="16" s="1"/>
  <c r="I33" i="16"/>
  <c r="I39" i="16" s="1"/>
  <c r="H33" i="16"/>
  <c r="H39" i="16" s="1"/>
  <c r="F33" i="16"/>
  <c r="F39" i="16" s="1"/>
  <c r="E33" i="16"/>
  <c r="E39" i="16" s="1"/>
  <c r="L30" i="16"/>
  <c r="L29" i="16"/>
  <c r="L28" i="16"/>
  <c r="L27" i="16"/>
  <c r="L26" i="16"/>
  <c r="L23" i="16"/>
  <c r="L22" i="16"/>
  <c r="L21" i="16"/>
  <c r="L20" i="16"/>
  <c r="K19" i="16"/>
  <c r="K24" i="16" s="1"/>
  <c r="J19" i="16"/>
  <c r="J24" i="16" s="1"/>
  <c r="I19" i="16"/>
  <c r="I24" i="16" s="1"/>
  <c r="H19" i="16"/>
  <c r="H24" i="16" s="1"/>
  <c r="F19" i="16"/>
  <c r="F24" i="16" s="1"/>
  <c r="E19" i="16"/>
  <c r="E24" i="16" s="1"/>
  <c r="D19" i="16"/>
  <c r="L18" i="16"/>
  <c r="L17" i="16"/>
  <c r="B17" i="16"/>
  <c r="B18" i="16"/>
  <c r="B19" i="16"/>
  <c r="B32" i="17" l="1"/>
  <c r="B33" i="17" s="1"/>
  <c r="B34" i="17" s="1"/>
  <c r="B35" i="17" s="1"/>
  <c r="B38" i="17" s="1"/>
  <c r="B39" i="17" s="1"/>
  <c r="B40" i="17" s="1"/>
  <c r="B41" i="17" s="1"/>
  <c r="B44" i="17" s="1"/>
  <c r="B45" i="17" s="1"/>
  <c r="B46" i="17" s="1"/>
  <c r="C20" i="14"/>
  <c r="C25" i="14" s="1"/>
  <c r="J92" i="14"/>
  <c r="I92" i="14"/>
  <c r="I101" i="14"/>
  <c r="J63" i="14"/>
  <c r="H63" i="14"/>
  <c r="I73" i="14"/>
  <c r="G92" i="14"/>
  <c r="J34" i="14"/>
  <c r="J41" i="14" s="1"/>
  <c r="I34" i="14"/>
  <c r="I41" i="14" s="1"/>
  <c r="K100" i="14"/>
  <c r="I63" i="14"/>
  <c r="J73" i="14"/>
  <c r="H101" i="14"/>
  <c r="C34" i="14"/>
  <c r="I20" i="14"/>
  <c r="I25" i="14" s="1"/>
  <c r="L100" i="16"/>
  <c r="L71" i="16"/>
  <c r="L91" i="16"/>
  <c r="L112" i="16"/>
  <c r="L60" i="16"/>
  <c r="L19" i="16"/>
  <c r="D24" i="16"/>
  <c r="L33" i="16"/>
  <c r="L39" i="16" s="1"/>
  <c r="L24" i="16" l="1"/>
  <c r="L40" i="16" s="1"/>
  <c r="D40" i="16"/>
  <c r="I43" i="14"/>
  <c r="I74" i="14"/>
  <c r="A40" i="16"/>
  <c r="A41" i="16"/>
  <c r="A27" i="16"/>
  <c r="A28" i="16"/>
  <c r="A29" i="16"/>
  <c r="A30" i="16"/>
  <c r="A31" i="16"/>
  <c r="A32" i="16"/>
  <c r="A33" i="16"/>
  <c r="A34" i="16"/>
  <c r="A35" i="16"/>
  <c r="A36" i="16"/>
  <c r="A37" i="16"/>
  <c r="A38" i="16"/>
  <c r="A39" i="16"/>
  <c r="A26" i="16"/>
  <c r="A20" i="16"/>
  <c r="A21" i="16"/>
  <c r="A22" i="16"/>
  <c r="A23" i="16"/>
  <c r="A24" i="16"/>
  <c r="A17" i="16"/>
  <c r="A18" i="16"/>
  <c r="A19" i="16"/>
  <c r="A24" i="14"/>
  <c r="C72" i="4"/>
  <c r="C61" i="4"/>
  <c r="C24" i="4"/>
  <c r="J44" i="4"/>
  <c r="J12" i="4" s="1"/>
  <c r="K12" i="16" s="1"/>
  <c r="K43" i="16" s="1"/>
  <c r="K76" i="16" s="1"/>
  <c r="K103" i="16" s="1"/>
  <c r="F123" i="14"/>
  <c r="I146" i="14"/>
  <c r="C113" i="14"/>
  <c r="D113" i="14"/>
  <c r="D146" i="14" s="1"/>
  <c r="E113" i="14"/>
  <c r="F113" i="14"/>
  <c r="G113" i="14"/>
  <c r="G146" i="14" s="1"/>
  <c r="H113" i="14"/>
  <c r="H146" i="14" s="1"/>
  <c r="J113" i="14"/>
  <c r="J146" i="14" s="1"/>
  <c r="F146" i="14" l="1"/>
  <c r="E146" i="14"/>
  <c r="C114" i="14"/>
  <c r="D114" i="14" s="1"/>
  <c r="E114" i="14" s="1"/>
  <c r="F114" i="14" s="1"/>
  <c r="G114" i="14" s="1"/>
  <c r="H114" i="14" s="1"/>
  <c r="I114" i="14" s="1"/>
  <c r="J114" i="14" s="1"/>
  <c r="K114" i="14" s="1"/>
  <c r="C146" i="14"/>
  <c r="J40" i="16"/>
  <c r="J72" i="16" s="1"/>
  <c r="H40" i="16"/>
  <c r="H72" i="16" s="1"/>
  <c r="D72" i="16"/>
  <c r="D117" i="14"/>
  <c r="E117" i="14"/>
  <c r="C117" i="14"/>
  <c r="F124" i="14"/>
  <c r="F117" i="14" s="1"/>
  <c r="G124" i="14"/>
  <c r="G117" i="14" s="1"/>
  <c r="H124" i="14"/>
  <c r="H117" i="14" s="1"/>
  <c r="I124" i="14"/>
  <c r="I117" i="14" s="1"/>
  <c r="J124" i="14"/>
  <c r="J117" i="14" s="1"/>
  <c r="J77" i="14" s="1"/>
  <c r="J46" i="14" s="1"/>
  <c r="J13" i="14" s="1"/>
  <c r="K124" i="14"/>
  <c r="K117" i="14" s="1"/>
  <c r="K125" i="14"/>
  <c r="K126" i="14"/>
  <c r="K127" i="14"/>
  <c r="K128" i="14"/>
  <c r="K129" i="14"/>
  <c r="K130" i="14"/>
  <c r="K131" i="14"/>
  <c r="K134" i="14"/>
  <c r="K135" i="14"/>
  <c r="C147" i="14" l="1"/>
  <c r="D147" i="14" s="1"/>
  <c r="E147" i="14" s="1"/>
  <c r="F147" i="14" s="1"/>
  <c r="G147" i="14" s="1"/>
  <c r="H147" i="14" s="1"/>
  <c r="I147" i="14" s="1"/>
  <c r="J147" i="14" s="1"/>
  <c r="K147" i="14" s="1"/>
  <c r="D41" i="16"/>
  <c r="D113" i="16"/>
  <c r="D114" i="16" s="1"/>
  <c r="K132" i="14"/>
  <c r="D73" i="16"/>
  <c r="H113" i="16"/>
  <c r="J113" i="16"/>
  <c r="I40" i="16"/>
  <c r="I72" i="16" s="1"/>
  <c r="F40" i="16"/>
  <c r="E40" i="16"/>
  <c r="E113" i="16" s="1"/>
  <c r="K40" i="16"/>
  <c r="L113" i="16" s="1"/>
  <c r="K12" i="4"/>
  <c r="L12" i="16" s="1"/>
  <c r="L43" i="16" s="1"/>
  <c r="L76" i="16" s="1"/>
  <c r="L103" i="16" s="1"/>
  <c r="E114" i="16" l="1"/>
  <c r="E41" i="16"/>
  <c r="F41" i="16" s="1"/>
  <c r="K72" i="16"/>
  <c r="K113" i="16"/>
  <c r="F113" i="16"/>
  <c r="F72" i="16"/>
  <c r="E72" i="16"/>
  <c r="E73" i="16" s="1"/>
  <c r="I113" i="16"/>
  <c r="L72" i="16"/>
  <c r="G40" i="16"/>
  <c r="K136" i="14"/>
  <c r="K137" i="14"/>
  <c r="K138" i="14"/>
  <c r="K139" i="14"/>
  <c r="K140" i="14"/>
  <c r="K141" i="14"/>
  <c r="K142" i="14"/>
  <c r="K143" i="14"/>
  <c r="I13" i="14"/>
  <c r="I46" i="14" s="1"/>
  <c r="E13" i="14"/>
  <c r="E77" i="14" s="1"/>
  <c r="F13" i="14"/>
  <c r="F77" i="14" s="1"/>
  <c r="G13" i="14"/>
  <c r="G77" i="14" s="1"/>
  <c r="H13" i="14"/>
  <c r="H77" i="14" s="1"/>
  <c r="C13" i="14"/>
  <c r="C77" i="14" s="1"/>
  <c r="F114" i="16" l="1"/>
  <c r="G41" i="16"/>
  <c r="H41" i="16" s="1"/>
  <c r="K144" i="14"/>
  <c r="F73" i="16"/>
  <c r="G113" i="16"/>
  <c r="G72" i="16"/>
  <c r="I77" i="14"/>
  <c r="F39" i="4"/>
  <c r="F41" i="4" s="1"/>
  <c r="F73" i="4" s="1"/>
  <c r="I41" i="16" l="1"/>
  <c r="J41" i="16" s="1"/>
  <c r="K41" i="16" s="1"/>
  <c r="L41" i="16" s="1"/>
  <c r="G114" i="16"/>
  <c r="H114" i="16" s="1"/>
  <c r="I114" i="16" s="1"/>
  <c r="J114" i="16" s="1"/>
  <c r="K114" i="16" s="1"/>
  <c r="L114" i="16" s="1"/>
  <c r="G73" i="16"/>
  <c r="H73" i="16" s="1"/>
  <c r="I73" i="16" s="1"/>
  <c r="J73" i="16" s="1"/>
  <c r="K73" i="16" s="1"/>
  <c r="L73" i="16" s="1"/>
  <c r="F113" i="4"/>
  <c r="F101" i="4"/>
  <c r="F92" i="4"/>
  <c r="F44" i="4"/>
  <c r="F114" i="4" l="1"/>
  <c r="F77" i="4"/>
  <c r="F104" i="4" s="1"/>
  <c r="C77" i="4"/>
  <c r="A114" i="14" l="1"/>
  <c r="A113" i="14"/>
  <c r="B15" i="14" l="1"/>
  <c r="B16" i="14"/>
  <c r="B17" i="14"/>
  <c r="B18" i="14"/>
  <c r="B19" i="14"/>
  <c r="B20" i="14"/>
  <c r="B14" i="14"/>
  <c r="K28" i="4"/>
  <c r="A49" i="14"/>
  <c r="B182" i="14" l="1"/>
  <c r="B181" i="14"/>
  <c r="B180" i="14"/>
  <c r="B179" i="14"/>
  <c r="A178" i="14"/>
  <c r="B176" i="14"/>
  <c r="A176" i="14"/>
  <c r="B175" i="14"/>
  <c r="A175" i="14"/>
  <c r="B174" i="14"/>
  <c r="A174" i="14"/>
  <c r="B173" i="14"/>
  <c r="A173" i="14"/>
  <c r="B172" i="14"/>
  <c r="A172" i="14"/>
  <c r="B171" i="14"/>
  <c r="A171" i="14"/>
  <c r="B170" i="14"/>
  <c r="A170" i="14"/>
  <c r="B169" i="14"/>
  <c r="A169" i="14"/>
  <c r="B168" i="14"/>
  <c r="A168" i="14"/>
  <c r="B167" i="14"/>
  <c r="A167" i="14"/>
  <c r="B166" i="14"/>
  <c r="A166" i="14"/>
  <c r="B165" i="14"/>
  <c r="A165" i="14"/>
  <c r="B164" i="14"/>
  <c r="A164" i="14"/>
  <c r="B163" i="14"/>
  <c r="A163" i="14"/>
  <c r="B162" i="14"/>
  <c r="A162" i="14"/>
  <c r="B161" i="14"/>
  <c r="A161" i="14"/>
  <c r="B160" i="14"/>
  <c r="A160" i="14"/>
  <c r="B159" i="14"/>
  <c r="A159" i="14"/>
  <c r="B158" i="14"/>
  <c r="A158" i="14"/>
  <c r="B157" i="14"/>
  <c r="A157" i="14"/>
  <c r="B156" i="14"/>
  <c r="A156" i="14"/>
  <c r="B155" i="14"/>
  <c r="A155" i="14"/>
  <c r="B154" i="14"/>
  <c r="A154" i="14"/>
  <c r="A153" i="14"/>
  <c r="A152" i="14"/>
  <c r="K112" i="14"/>
  <c r="B112" i="14"/>
  <c r="A112" i="14"/>
  <c r="K111" i="14"/>
  <c r="B111" i="14"/>
  <c r="A111" i="14"/>
  <c r="K110" i="14"/>
  <c r="B110" i="14"/>
  <c r="A110" i="14"/>
  <c r="K109" i="14"/>
  <c r="B109" i="14"/>
  <c r="A109" i="14"/>
  <c r="K108" i="14"/>
  <c r="B108" i="14"/>
  <c r="A108" i="14"/>
  <c r="K107" i="14"/>
  <c r="B107" i="14"/>
  <c r="A107" i="14"/>
  <c r="K106" i="14"/>
  <c r="B106" i="14"/>
  <c r="A106" i="14"/>
  <c r="J101" i="14"/>
  <c r="G101" i="14"/>
  <c r="F101" i="14"/>
  <c r="E101" i="14"/>
  <c r="D101" i="14"/>
  <c r="C101" i="14"/>
  <c r="B100" i="14"/>
  <c r="A100" i="14"/>
  <c r="K99" i="14"/>
  <c r="B99" i="14"/>
  <c r="A99" i="14"/>
  <c r="K98" i="14"/>
  <c r="B98" i="14"/>
  <c r="A98" i="14"/>
  <c r="K97" i="14"/>
  <c r="B97" i="14"/>
  <c r="A97" i="14"/>
  <c r="K96" i="14"/>
  <c r="B96" i="14"/>
  <c r="A96" i="14"/>
  <c r="K95" i="14"/>
  <c r="B95" i="14"/>
  <c r="A95" i="14"/>
  <c r="A94" i="14"/>
  <c r="H92" i="14"/>
  <c r="F92" i="14"/>
  <c r="E92" i="14"/>
  <c r="D92" i="14"/>
  <c r="C92" i="14"/>
  <c r="K91" i="14"/>
  <c r="B91" i="14"/>
  <c r="A91" i="14"/>
  <c r="K90" i="14"/>
  <c r="B90" i="14"/>
  <c r="A90" i="14"/>
  <c r="K89" i="14"/>
  <c r="B89" i="14"/>
  <c r="A89" i="14"/>
  <c r="K88" i="14"/>
  <c r="B88" i="14"/>
  <c r="A88" i="14"/>
  <c r="K87" i="14"/>
  <c r="B87" i="14"/>
  <c r="A87" i="14"/>
  <c r="K86" i="14"/>
  <c r="B86" i="14"/>
  <c r="A86" i="14"/>
  <c r="K85" i="14"/>
  <c r="B85" i="14"/>
  <c r="A85" i="14"/>
  <c r="K84" i="14"/>
  <c r="B84" i="14"/>
  <c r="A84" i="14"/>
  <c r="K83" i="14"/>
  <c r="B83" i="14"/>
  <c r="A83" i="14"/>
  <c r="K82" i="14"/>
  <c r="B82" i="14"/>
  <c r="A82" i="14"/>
  <c r="H73" i="14"/>
  <c r="G73" i="14"/>
  <c r="F73" i="14"/>
  <c r="E73" i="14"/>
  <c r="D73" i="14"/>
  <c r="C73" i="14"/>
  <c r="K72" i="14"/>
  <c r="B72" i="14"/>
  <c r="A72" i="14"/>
  <c r="K71" i="14"/>
  <c r="B71" i="14"/>
  <c r="A71" i="14"/>
  <c r="K70" i="14"/>
  <c r="B70" i="14"/>
  <c r="A70" i="14"/>
  <c r="K69" i="14"/>
  <c r="B69" i="14"/>
  <c r="A69" i="14"/>
  <c r="K68" i="14"/>
  <c r="B68" i="14"/>
  <c r="A68" i="14"/>
  <c r="K67" i="14"/>
  <c r="B67" i="14"/>
  <c r="A67" i="14"/>
  <c r="K66" i="14"/>
  <c r="B66" i="14"/>
  <c r="A66" i="14"/>
  <c r="K65" i="14"/>
  <c r="B65" i="14"/>
  <c r="A65" i="14"/>
  <c r="B64" i="14"/>
  <c r="A64" i="14"/>
  <c r="G63" i="14"/>
  <c r="F63" i="14"/>
  <c r="E63" i="14"/>
  <c r="D63" i="14"/>
  <c r="C63" i="14"/>
  <c r="K62" i="14"/>
  <c r="B62" i="14"/>
  <c r="A62" i="14"/>
  <c r="K61" i="14"/>
  <c r="B61" i="14"/>
  <c r="A61" i="14"/>
  <c r="K60" i="14"/>
  <c r="B60" i="14"/>
  <c r="A60" i="14"/>
  <c r="K59" i="14"/>
  <c r="B59" i="14"/>
  <c r="A59" i="14"/>
  <c r="K58" i="14"/>
  <c r="B58" i="14"/>
  <c r="A58" i="14"/>
  <c r="K57" i="14"/>
  <c r="B57" i="14"/>
  <c r="A57" i="14"/>
  <c r="K56" i="14"/>
  <c r="B56" i="14"/>
  <c r="A56" i="14"/>
  <c r="K55" i="14"/>
  <c r="B55" i="14"/>
  <c r="A55" i="14"/>
  <c r="K54" i="14"/>
  <c r="B54" i="14"/>
  <c r="A54" i="14"/>
  <c r="K53" i="14"/>
  <c r="B53" i="14"/>
  <c r="A53" i="14"/>
  <c r="K52" i="14"/>
  <c r="B52" i="14"/>
  <c r="K51" i="14"/>
  <c r="B51" i="14"/>
  <c r="A51" i="14"/>
  <c r="K50" i="14"/>
  <c r="B50" i="14"/>
  <c r="A50" i="14"/>
  <c r="A48" i="14"/>
  <c r="K46" i="14"/>
  <c r="H46" i="14"/>
  <c r="G46" i="14"/>
  <c r="F46" i="14"/>
  <c r="E46" i="14"/>
  <c r="C46" i="14"/>
  <c r="K33" i="14"/>
  <c r="K32" i="14"/>
  <c r="K38" i="14"/>
  <c r="A38" i="14"/>
  <c r="K37" i="14"/>
  <c r="A37" i="14"/>
  <c r="K36" i="14"/>
  <c r="A36" i="14"/>
  <c r="K35" i="14"/>
  <c r="A35" i="14"/>
  <c r="H34" i="14"/>
  <c r="H41" i="14" s="1"/>
  <c r="G34" i="14"/>
  <c r="F34" i="14"/>
  <c r="F41" i="14" s="1"/>
  <c r="E34" i="14"/>
  <c r="E41" i="14" s="1"/>
  <c r="D34" i="14"/>
  <c r="C41" i="14"/>
  <c r="C43" i="14" s="1"/>
  <c r="K31" i="14"/>
  <c r="K30" i="14"/>
  <c r="K29" i="14"/>
  <c r="K28" i="14"/>
  <c r="K27" i="14"/>
  <c r="K24" i="14"/>
  <c r="K23" i="14"/>
  <c r="A23" i="14"/>
  <c r="K22" i="14"/>
  <c r="A22" i="14"/>
  <c r="K21" i="14"/>
  <c r="A21" i="14"/>
  <c r="J20" i="14"/>
  <c r="J25" i="14" s="1"/>
  <c r="J43" i="14" s="1"/>
  <c r="J74" i="14" s="1"/>
  <c r="H20" i="14"/>
  <c r="H25" i="14" s="1"/>
  <c r="H43" i="14" s="1"/>
  <c r="G20" i="14"/>
  <c r="G25" i="14" s="1"/>
  <c r="F20" i="14"/>
  <c r="F25" i="14" s="1"/>
  <c r="E20" i="14"/>
  <c r="E25" i="14" s="1"/>
  <c r="D20" i="14"/>
  <c r="D25" i="14" s="1"/>
  <c r="K19" i="14"/>
  <c r="K18" i="14"/>
  <c r="K17" i="14"/>
  <c r="K16" i="14"/>
  <c r="K15" i="14"/>
  <c r="K14" i="14"/>
  <c r="A13" i="14"/>
  <c r="B4" i="14"/>
  <c r="A4" i="14"/>
  <c r="A3" i="14"/>
  <c r="A2" i="14"/>
  <c r="A1" i="14"/>
  <c r="K107" i="4"/>
  <c r="K108" i="4"/>
  <c r="K109" i="4"/>
  <c r="K110" i="4"/>
  <c r="K111" i="4"/>
  <c r="K112" i="4"/>
  <c r="K106" i="4"/>
  <c r="K96" i="4"/>
  <c r="K97" i="4"/>
  <c r="K98" i="4"/>
  <c r="K99" i="4"/>
  <c r="K100" i="4"/>
  <c r="K95" i="4"/>
  <c r="K83" i="4"/>
  <c r="K84" i="4"/>
  <c r="K85" i="4"/>
  <c r="K86" i="4"/>
  <c r="K87" i="4"/>
  <c r="K88" i="4"/>
  <c r="K89" i="4"/>
  <c r="K90" i="4"/>
  <c r="K91" i="4"/>
  <c r="K82" i="4"/>
  <c r="K65" i="4"/>
  <c r="K66" i="4"/>
  <c r="K67" i="4"/>
  <c r="K68" i="4"/>
  <c r="K69" i="4"/>
  <c r="K70" i="4"/>
  <c r="K71" i="4"/>
  <c r="K64" i="4"/>
  <c r="K49" i="4"/>
  <c r="K50" i="4"/>
  <c r="K51" i="4"/>
  <c r="K52" i="4"/>
  <c r="K53" i="4"/>
  <c r="K54" i="4"/>
  <c r="K55" i="4"/>
  <c r="K56" i="4"/>
  <c r="K57" i="4"/>
  <c r="K58" i="4"/>
  <c r="K59" i="4"/>
  <c r="K60" i="4"/>
  <c r="K48" i="4"/>
  <c r="K27" i="4"/>
  <c r="K29" i="4"/>
  <c r="K30" i="4"/>
  <c r="K34" i="4"/>
  <c r="K35" i="4"/>
  <c r="K37" i="4"/>
  <c r="K38" i="4"/>
  <c r="K26" i="4"/>
  <c r="K20" i="4"/>
  <c r="K21" i="4"/>
  <c r="K22" i="4"/>
  <c r="K23" i="4"/>
  <c r="K14" i="4"/>
  <c r="K15" i="4"/>
  <c r="K16" i="4"/>
  <c r="K17" i="4"/>
  <c r="K18" i="4"/>
  <c r="K13" i="4"/>
  <c r="D113" i="4"/>
  <c r="E113" i="4"/>
  <c r="G113" i="4"/>
  <c r="H113" i="4"/>
  <c r="I113" i="4"/>
  <c r="J113" i="4"/>
  <c r="D101" i="4"/>
  <c r="E101" i="4"/>
  <c r="G101" i="4"/>
  <c r="H101" i="4"/>
  <c r="I101" i="4"/>
  <c r="J101" i="4"/>
  <c r="D92" i="4"/>
  <c r="E92" i="4"/>
  <c r="G92" i="4"/>
  <c r="H92" i="4"/>
  <c r="I92" i="4"/>
  <c r="J92" i="4"/>
  <c r="D72" i="4"/>
  <c r="E72" i="4"/>
  <c r="G72" i="4"/>
  <c r="H72" i="4"/>
  <c r="I72" i="4"/>
  <c r="J72" i="4"/>
  <c r="D61" i="4"/>
  <c r="E61" i="4"/>
  <c r="G61" i="4"/>
  <c r="H61" i="4"/>
  <c r="I61" i="4"/>
  <c r="J61" i="4"/>
  <c r="D33" i="4"/>
  <c r="D39" i="4" s="1"/>
  <c r="E33" i="4"/>
  <c r="E39" i="4" s="1"/>
  <c r="G33" i="4"/>
  <c r="G39" i="4" s="1"/>
  <c r="H33" i="4"/>
  <c r="H39" i="4" s="1"/>
  <c r="I33" i="4"/>
  <c r="I39" i="4" s="1"/>
  <c r="J33" i="4"/>
  <c r="J39" i="4" s="1"/>
  <c r="D19" i="4"/>
  <c r="D24" i="4" s="1"/>
  <c r="E19" i="4"/>
  <c r="E24" i="4" s="1"/>
  <c r="G19" i="4"/>
  <c r="G24" i="4" s="1"/>
  <c r="H19" i="4"/>
  <c r="H24" i="4" s="1"/>
  <c r="I19" i="4"/>
  <c r="I24" i="4" s="1"/>
  <c r="J19" i="4"/>
  <c r="E43" i="16"/>
  <c r="E76" i="16" s="1"/>
  <c r="E103" i="16" s="1"/>
  <c r="E44" i="4"/>
  <c r="G44" i="4"/>
  <c r="H44" i="4"/>
  <c r="I44" i="4"/>
  <c r="G41" i="4" l="1"/>
  <c r="K20" i="14"/>
  <c r="C74" i="14"/>
  <c r="C75" i="14" s="1"/>
  <c r="K25" i="14"/>
  <c r="K73" i="14"/>
  <c r="K101" i="14"/>
  <c r="K113" i="4"/>
  <c r="K113" i="14"/>
  <c r="K146" i="14" s="1"/>
  <c r="K63" i="14"/>
  <c r="D41" i="14"/>
  <c r="D43" i="14" s="1"/>
  <c r="D74" i="14" s="1"/>
  <c r="K34" i="14"/>
  <c r="K41" i="14" s="1"/>
  <c r="H74" i="14"/>
  <c r="K92" i="14"/>
  <c r="D44" i="4"/>
  <c r="D13" i="14"/>
  <c r="J104" i="4"/>
  <c r="K77" i="4"/>
  <c r="K104" i="4" s="1"/>
  <c r="I77" i="4"/>
  <c r="I104" i="4" s="1"/>
  <c r="H77" i="4"/>
  <c r="H104" i="4" s="1"/>
  <c r="G77" i="4"/>
  <c r="G104" i="4" s="1"/>
  <c r="E77" i="4"/>
  <c r="E104" i="4" s="1"/>
  <c r="F43" i="14"/>
  <c r="K101" i="4"/>
  <c r="E43" i="14"/>
  <c r="E74" i="14" s="1"/>
  <c r="G41" i="14"/>
  <c r="G43" i="14" s="1"/>
  <c r="K92" i="4"/>
  <c r="K72" i="4"/>
  <c r="K61" i="4"/>
  <c r="H41" i="4"/>
  <c r="I41" i="4"/>
  <c r="J24" i="4"/>
  <c r="J41" i="4" s="1"/>
  <c r="D41" i="4"/>
  <c r="D73" i="4" s="1"/>
  <c r="E41" i="4"/>
  <c r="K43" i="14" l="1"/>
  <c r="K74" i="14" s="1"/>
  <c r="D77" i="4"/>
  <c r="D104" i="4" s="1"/>
  <c r="D77" i="14"/>
  <c r="D46" i="14"/>
  <c r="G114" i="4"/>
  <c r="G73" i="4"/>
  <c r="H114" i="4"/>
  <c r="H73" i="4"/>
  <c r="D114" i="4"/>
  <c r="I114" i="4"/>
  <c r="I73" i="4"/>
  <c r="J114" i="4"/>
  <c r="J73" i="4"/>
  <c r="E114" i="4"/>
  <c r="E73" i="4"/>
  <c r="F74" i="14"/>
  <c r="G74" i="14"/>
  <c r="D75" i="14"/>
  <c r="E75" i="14" s="1"/>
  <c r="C44" i="14"/>
  <c r="D44" i="14" s="1"/>
  <c r="E44" i="14" s="1"/>
  <c r="F44" i="14" s="1"/>
  <c r="G44" i="14" s="1"/>
  <c r="H44" i="14" s="1"/>
  <c r="I44" i="14" s="1"/>
  <c r="J44" i="14" s="1"/>
  <c r="K44" i="14" s="1"/>
  <c r="C113" i="4"/>
  <c r="F75" i="14" l="1"/>
  <c r="G75" i="14" s="1"/>
  <c r="H75" i="14" s="1"/>
  <c r="I75" i="14" s="1"/>
  <c r="J75" i="14" s="1"/>
  <c r="K75" i="14" s="1"/>
  <c r="B26" i="4"/>
  <c r="B26" i="16" s="1"/>
  <c r="B27" i="4" l="1"/>
  <c r="B27" i="16" s="1"/>
  <c r="B27" i="14"/>
  <c r="D263" i="10"/>
  <c r="E263" i="10"/>
  <c r="C263" i="10"/>
  <c r="D261" i="10"/>
  <c r="E261" i="10"/>
  <c r="C261" i="10"/>
  <c r="D221" i="10"/>
  <c r="D223" i="10"/>
  <c r="E223" i="10"/>
  <c r="D225" i="10"/>
  <c r="E225" i="10"/>
  <c r="D227" i="10"/>
  <c r="E227" i="10"/>
  <c r="D229" i="10"/>
  <c r="E229" i="10"/>
  <c r="D231" i="10"/>
  <c r="E231" i="10"/>
  <c r="D233" i="10"/>
  <c r="E233" i="10"/>
  <c r="D235" i="10"/>
  <c r="E235" i="10"/>
  <c r="D237" i="10"/>
  <c r="E237" i="10"/>
  <c r="D239" i="10"/>
  <c r="E239" i="10"/>
  <c r="D241" i="10"/>
  <c r="E241" i="10"/>
  <c r="D243" i="10"/>
  <c r="E243" i="10"/>
  <c r="D245" i="10"/>
  <c r="E245" i="10"/>
  <c r="D247" i="10"/>
  <c r="E247" i="10"/>
  <c r="D249" i="10"/>
  <c r="E249" i="10"/>
  <c r="D251" i="10"/>
  <c r="E251" i="10"/>
  <c r="D253" i="10"/>
  <c r="E253" i="10"/>
  <c r="D255" i="10"/>
  <c r="E255" i="10"/>
  <c r="C255" i="10"/>
  <c r="C253" i="10"/>
  <c r="C251" i="10"/>
  <c r="C249" i="10"/>
  <c r="C247" i="10"/>
  <c r="C245" i="10"/>
  <c r="C243" i="10"/>
  <c r="C241" i="10"/>
  <c r="C239" i="10"/>
  <c r="C237" i="10"/>
  <c r="C235" i="10"/>
  <c r="C233" i="10"/>
  <c r="C231" i="10"/>
  <c r="C229" i="10"/>
  <c r="C227" i="10"/>
  <c r="C225" i="10"/>
  <c r="C223" i="10"/>
  <c r="C221" i="10"/>
  <c r="B28" i="4" l="1"/>
  <c r="B28" i="16" s="1"/>
  <c r="B28" i="14"/>
  <c r="D265" i="10"/>
  <c r="E265" i="10"/>
  <c r="C265" i="10"/>
  <c r="D220" i="10"/>
  <c r="D257" i="10" s="1"/>
  <c r="C220" i="10"/>
  <c r="C257" i="10" s="1"/>
  <c r="C107" i="6"/>
  <c r="D107" i="6"/>
  <c r="E107" i="6"/>
  <c r="C108" i="6"/>
  <c r="D108" i="6"/>
  <c r="E108" i="6"/>
  <c r="C109" i="6"/>
  <c r="D109" i="6"/>
  <c r="E109" i="6"/>
  <c r="C110" i="6"/>
  <c r="D110" i="6"/>
  <c r="E110" i="6"/>
  <c r="C111" i="6"/>
  <c r="D111" i="6"/>
  <c r="E111" i="6"/>
  <c r="C112" i="6"/>
  <c r="D112" i="6"/>
  <c r="E112" i="6"/>
  <c r="C113" i="6"/>
  <c r="D113" i="6"/>
  <c r="E113" i="6"/>
  <c r="C114" i="6"/>
  <c r="D114" i="6"/>
  <c r="E114" i="6"/>
  <c r="C115" i="6"/>
  <c r="D115" i="6"/>
  <c r="E115" i="6"/>
  <c r="D106" i="6"/>
  <c r="E106" i="6"/>
  <c r="C106" i="6"/>
  <c r="A31" i="6"/>
  <c r="A32" i="6"/>
  <c r="A33" i="6"/>
  <c r="A30" i="6"/>
  <c r="A17" i="6"/>
  <c r="A18" i="6"/>
  <c r="A19" i="6"/>
  <c r="A16" i="6"/>
  <c r="A128" i="6"/>
  <c r="A129" i="6"/>
  <c r="A130" i="6"/>
  <c r="A131" i="6"/>
  <c r="A132" i="6"/>
  <c r="A133" i="6"/>
  <c r="A134" i="6"/>
  <c r="A135" i="6"/>
  <c r="A136" i="6"/>
  <c r="A137" i="6"/>
  <c r="A138" i="6"/>
  <c r="A139" i="6"/>
  <c r="A140" i="6"/>
  <c r="A141" i="6"/>
  <c r="A142" i="6"/>
  <c r="A143" i="6"/>
  <c r="A144" i="6"/>
  <c r="A145" i="6"/>
  <c r="A223" i="10"/>
  <c r="B223" i="10"/>
  <c r="A225" i="10"/>
  <c r="B225" i="10"/>
  <c r="A227" i="10"/>
  <c r="B227" i="10"/>
  <c r="A229" i="10"/>
  <c r="B229" i="10"/>
  <c r="A231" i="10"/>
  <c r="B231" i="10"/>
  <c r="A233" i="10"/>
  <c r="B233" i="10"/>
  <c r="A235" i="10"/>
  <c r="B235" i="10"/>
  <c r="A237" i="10"/>
  <c r="B237" i="10"/>
  <c r="A239" i="10"/>
  <c r="B239" i="10"/>
  <c r="A241" i="10"/>
  <c r="B241" i="10"/>
  <c r="A243" i="10"/>
  <c r="B243" i="10"/>
  <c r="A245" i="10"/>
  <c r="B245" i="10"/>
  <c r="A247" i="10"/>
  <c r="B247" i="10"/>
  <c r="A249" i="10"/>
  <c r="B249" i="10"/>
  <c r="A251" i="10"/>
  <c r="B251" i="10"/>
  <c r="A253" i="10"/>
  <c r="B253" i="10"/>
  <c r="A255" i="10"/>
  <c r="B255" i="10"/>
  <c r="B221" i="10"/>
  <c r="A221" i="10"/>
  <c r="E152" i="6"/>
  <c r="D152" i="6"/>
  <c r="C152" i="6"/>
  <c r="F151" i="6"/>
  <c r="F150" i="6"/>
  <c r="A150" i="6"/>
  <c r="B149" i="6"/>
  <c r="F145" i="6"/>
  <c r="B145" i="6"/>
  <c r="F144" i="6"/>
  <c r="B144" i="6"/>
  <c r="F143" i="6"/>
  <c r="B143" i="6"/>
  <c r="F142" i="6"/>
  <c r="B142" i="6"/>
  <c r="F141" i="6"/>
  <c r="B141" i="6"/>
  <c r="F140" i="6"/>
  <c r="B140" i="6"/>
  <c r="F139" i="6"/>
  <c r="B139" i="6"/>
  <c r="F138" i="6"/>
  <c r="B138" i="6"/>
  <c r="F137" i="6"/>
  <c r="B137" i="6"/>
  <c r="F136" i="6"/>
  <c r="B136" i="6"/>
  <c r="F135" i="6"/>
  <c r="B135" i="6"/>
  <c r="F134" i="6"/>
  <c r="B134" i="6"/>
  <c r="F133" i="6"/>
  <c r="B133" i="6"/>
  <c r="F132" i="6"/>
  <c r="B132" i="6"/>
  <c r="F131" i="6"/>
  <c r="B131" i="6"/>
  <c r="F130" i="6"/>
  <c r="B130" i="6"/>
  <c r="F129" i="6"/>
  <c r="B129" i="6"/>
  <c r="F128" i="6"/>
  <c r="B128" i="6"/>
  <c r="E127" i="6"/>
  <c r="E146" i="6" s="1"/>
  <c r="D127" i="6"/>
  <c r="D146" i="6" s="1"/>
  <c r="C127" i="6"/>
  <c r="C146" i="6" s="1"/>
  <c r="F126" i="6"/>
  <c r="A122" i="6"/>
  <c r="B107" i="6"/>
  <c r="B108" i="6"/>
  <c r="B109" i="6"/>
  <c r="B110" i="6"/>
  <c r="B111" i="6"/>
  <c r="B112" i="6"/>
  <c r="B113" i="6"/>
  <c r="B114" i="6"/>
  <c r="B115" i="6"/>
  <c r="B106" i="6"/>
  <c r="D207" i="10"/>
  <c r="E207" i="10"/>
  <c r="D205" i="10"/>
  <c r="E205" i="10"/>
  <c r="D203" i="10"/>
  <c r="E203" i="10"/>
  <c r="D201" i="10"/>
  <c r="E201" i="10"/>
  <c r="D199" i="10"/>
  <c r="E199" i="10"/>
  <c r="D197" i="10"/>
  <c r="E197" i="10"/>
  <c r="D195" i="10"/>
  <c r="E195" i="10"/>
  <c r="D193" i="10"/>
  <c r="E193" i="10"/>
  <c r="D191" i="10"/>
  <c r="E191" i="10"/>
  <c r="D189" i="10"/>
  <c r="E189" i="10"/>
  <c r="C207" i="10"/>
  <c r="C205" i="10"/>
  <c r="C203" i="10"/>
  <c r="C201" i="10"/>
  <c r="C199" i="10"/>
  <c r="C197" i="10"/>
  <c r="C195" i="10"/>
  <c r="C193" i="10"/>
  <c r="B193" i="10"/>
  <c r="C191" i="10"/>
  <c r="C189" i="10"/>
  <c r="B207" i="10"/>
  <c r="B205" i="10"/>
  <c r="B203" i="10"/>
  <c r="B201" i="10"/>
  <c r="B199" i="10"/>
  <c r="B197" i="10"/>
  <c r="B195" i="10"/>
  <c r="B191" i="10"/>
  <c r="B189" i="10"/>
  <c r="B105" i="6"/>
  <c r="C154" i="6" l="1"/>
  <c r="C155" i="6" s="1"/>
  <c r="E154" i="6"/>
  <c r="F152" i="6"/>
  <c r="B29" i="4"/>
  <c r="B29" i="16" s="1"/>
  <c r="B29" i="14"/>
  <c r="D154" i="6"/>
  <c r="D155" i="6" s="1"/>
  <c r="F115" i="6"/>
  <c r="F109" i="6"/>
  <c r="F107" i="6"/>
  <c r="F106" i="6"/>
  <c r="F111" i="6"/>
  <c r="F113" i="6"/>
  <c r="F110" i="6"/>
  <c r="D267" i="10"/>
  <c r="C116" i="6"/>
  <c r="C267" i="10"/>
  <c r="C268" i="10" s="1"/>
  <c r="F114" i="6"/>
  <c r="D116" i="6"/>
  <c r="F108" i="6"/>
  <c r="E116" i="6"/>
  <c r="F112" i="6"/>
  <c r="F193" i="10"/>
  <c r="E209" i="10"/>
  <c r="D209" i="10"/>
  <c r="F189" i="10"/>
  <c r="F201" i="10"/>
  <c r="C209" i="10"/>
  <c r="F203" i="10"/>
  <c r="F197" i="10"/>
  <c r="F205" i="10"/>
  <c r="F191" i="10"/>
  <c r="F127" i="6"/>
  <c r="F146" i="6" s="1"/>
  <c r="F195" i="10"/>
  <c r="F199" i="10"/>
  <c r="F207" i="10"/>
  <c r="A188" i="10"/>
  <c r="A214" i="10"/>
  <c r="B3" i="10"/>
  <c r="A2" i="10"/>
  <c r="A3" i="10"/>
  <c r="A4" i="10"/>
  <c r="A1" i="10"/>
  <c r="B323" i="10"/>
  <c r="B324" i="10"/>
  <c r="B325" i="10"/>
  <c r="B326" i="10"/>
  <c r="F263" i="10"/>
  <c r="F261" i="10"/>
  <c r="A261" i="10"/>
  <c r="B260" i="10"/>
  <c r="F255" i="10"/>
  <c r="F253" i="10"/>
  <c r="F251" i="10"/>
  <c r="F249" i="10"/>
  <c r="F247" i="10"/>
  <c r="F245" i="10"/>
  <c r="F243" i="10"/>
  <c r="F241" i="10"/>
  <c r="F239" i="10"/>
  <c r="F237" i="10"/>
  <c r="F235" i="10"/>
  <c r="F233" i="10"/>
  <c r="F231" i="10"/>
  <c r="F229" i="10"/>
  <c r="F227" i="10"/>
  <c r="F225" i="10"/>
  <c r="F223" i="10"/>
  <c r="F218" i="10"/>
  <c r="B305" i="10"/>
  <c r="B306" i="10"/>
  <c r="B307" i="10"/>
  <c r="B308" i="10"/>
  <c r="B309" i="10"/>
  <c r="B310" i="10"/>
  <c r="B311" i="10"/>
  <c r="B312" i="10"/>
  <c r="B313" i="10"/>
  <c r="B314" i="10"/>
  <c r="B315" i="10"/>
  <c r="B316" i="10"/>
  <c r="B317" i="10"/>
  <c r="B318" i="10"/>
  <c r="B319" i="10"/>
  <c r="B320" i="10"/>
  <c r="B321" i="10"/>
  <c r="B322" i="10"/>
  <c r="B304" i="10"/>
  <c r="D37" i="10"/>
  <c r="E37" i="10"/>
  <c r="C37" i="10"/>
  <c r="F154" i="6" l="1"/>
  <c r="F155" i="6" s="1"/>
  <c r="E155" i="6"/>
  <c r="B30" i="4"/>
  <c r="B30" i="14"/>
  <c r="F116" i="6"/>
  <c r="D268" i="10"/>
  <c r="F265" i="10"/>
  <c r="F209" i="10"/>
  <c r="D101" i="10"/>
  <c r="E101" i="10"/>
  <c r="D99" i="10"/>
  <c r="E99" i="10"/>
  <c r="D97" i="10"/>
  <c r="E97" i="10"/>
  <c r="D95" i="10"/>
  <c r="E95" i="10"/>
  <c r="D93" i="10"/>
  <c r="E93" i="10"/>
  <c r="D91" i="10"/>
  <c r="E91" i="10"/>
  <c r="D89" i="10"/>
  <c r="E89" i="10"/>
  <c r="D87" i="10"/>
  <c r="E87" i="10"/>
  <c r="D85" i="10"/>
  <c r="E85" i="10"/>
  <c r="D83" i="10"/>
  <c r="E83" i="10"/>
  <c r="D81" i="10"/>
  <c r="E81" i="10"/>
  <c r="D79" i="10"/>
  <c r="E79" i="10"/>
  <c r="D77" i="10"/>
  <c r="E77" i="10"/>
  <c r="C101" i="10"/>
  <c r="C99" i="10"/>
  <c r="C97" i="10"/>
  <c r="C95" i="10"/>
  <c r="C93" i="10"/>
  <c r="C91" i="10"/>
  <c r="C89" i="10"/>
  <c r="C87" i="10"/>
  <c r="C85" i="10"/>
  <c r="C83" i="10"/>
  <c r="C81" i="10"/>
  <c r="C79" i="10"/>
  <c r="C77" i="10"/>
  <c r="D108" i="10"/>
  <c r="D120" i="10"/>
  <c r="E120" i="10"/>
  <c r="D118" i="10"/>
  <c r="E118" i="10"/>
  <c r="D116" i="10"/>
  <c r="E116" i="10"/>
  <c r="D114" i="10"/>
  <c r="E114" i="10"/>
  <c r="D112" i="10"/>
  <c r="E112" i="10"/>
  <c r="D110" i="10"/>
  <c r="E110" i="10"/>
  <c r="E108" i="10"/>
  <c r="D106" i="10"/>
  <c r="E106" i="10"/>
  <c r="C120" i="10"/>
  <c r="C118" i="10"/>
  <c r="C116" i="10"/>
  <c r="C114" i="10"/>
  <c r="C112" i="10"/>
  <c r="C110" i="10"/>
  <c r="C108" i="10"/>
  <c r="C106" i="10"/>
  <c r="D144" i="10"/>
  <c r="E144" i="10"/>
  <c r="D142" i="10"/>
  <c r="E142" i="10"/>
  <c r="D140" i="10"/>
  <c r="E140" i="10"/>
  <c r="D138" i="10"/>
  <c r="E138" i="10"/>
  <c r="D136" i="10"/>
  <c r="E136" i="10"/>
  <c r="D134" i="10"/>
  <c r="E134" i="10"/>
  <c r="D132" i="10"/>
  <c r="E132" i="10"/>
  <c r="D130" i="10"/>
  <c r="E130" i="10"/>
  <c r="D128" i="10"/>
  <c r="E128" i="10"/>
  <c r="D126" i="10"/>
  <c r="E126" i="10"/>
  <c r="C144" i="10"/>
  <c r="C142" i="10"/>
  <c r="C140" i="10"/>
  <c r="C138" i="10"/>
  <c r="C136" i="10"/>
  <c r="C134" i="10"/>
  <c r="C132" i="10"/>
  <c r="C130" i="10"/>
  <c r="C128" i="10"/>
  <c r="C126" i="10"/>
  <c r="D124" i="10"/>
  <c r="E124" i="10"/>
  <c r="C124" i="10"/>
  <c r="D184" i="10"/>
  <c r="E184" i="10"/>
  <c r="D182" i="10"/>
  <c r="E182" i="10"/>
  <c r="E180" i="10"/>
  <c r="D180" i="10"/>
  <c r="D178" i="10"/>
  <c r="E178" i="10"/>
  <c r="D176" i="10"/>
  <c r="E176" i="10"/>
  <c r="D174" i="10"/>
  <c r="E174" i="10"/>
  <c r="C184" i="10"/>
  <c r="C182" i="10"/>
  <c r="C180" i="10"/>
  <c r="C178" i="10"/>
  <c r="C176" i="10"/>
  <c r="C174" i="10"/>
  <c r="D169" i="10"/>
  <c r="E169" i="10"/>
  <c r="C169" i="10"/>
  <c r="D167" i="10"/>
  <c r="E167" i="10"/>
  <c r="C167" i="10"/>
  <c r="D165" i="10"/>
  <c r="E165" i="10"/>
  <c r="C165" i="10"/>
  <c r="D163" i="10"/>
  <c r="E163" i="10"/>
  <c r="C163" i="10"/>
  <c r="D161" i="10"/>
  <c r="E161" i="10"/>
  <c r="C161" i="10"/>
  <c r="D159" i="10"/>
  <c r="E159" i="10"/>
  <c r="C159" i="10"/>
  <c r="D157" i="10"/>
  <c r="E157" i="10"/>
  <c r="C157" i="10"/>
  <c r="D155" i="10"/>
  <c r="E155" i="10"/>
  <c r="C155" i="10"/>
  <c r="D153" i="10"/>
  <c r="E153" i="10"/>
  <c r="C153" i="10"/>
  <c r="D151" i="10"/>
  <c r="E151" i="10"/>
  <c r="C151" i="10"/>
  <c r="A174" i="10"/>
  <c r="B174" i="10"/>
  <c r="A176" i="10"/>
  <c r="B176" i="10"/>
  <c r="A178" i="10"/>
  <c r="B178" i="10"/>
  <c r="A180" i="10"/>
  <c r="B180" i="10"/>
  <c r="A182" i="10"/>
  <c r="B182" i="10"/>
  <c r="A184" i="10"/>
  <c r="B184" i="10"/>
  <c r="A151" i="10"/>
  <c r="A153" i="10"/>
  <c r="A155" i="10"/>
  <c r="A157" i="10"/>
  <c r="A159" i="10"/>
  <c r="A161" i="10"/>
  <c r="A163" i="10"/>
  <c r="A165" i="10"/>
  <c r="A167" i="10"/>
  <c r="A169" i="10"/>
  <c r="B151" i="10"/>
  <c r="B153" i="10"/>
  <c r="B155" i="10"/>
  <c r="B157" i="10"/>
  <c r="B159" i="10"/>
  <c r="B161" i="10"/>
  <c r="B163" i="10"/>
  <c r="B165" i="10"/>
  <c r="B167" i="10"/>
  <c r="B169" i="10"/>
  <c r="B124" i="10"/>
  <c r="B126" i="10"/>
  <c r="B128" i="10"/>
  <c r="B130" i="10"/>
  <c r="B132" i="10"/>
  <c r="B134" i="10"/>
  <c r="B136" i="10"/>
  <c r="B138" i="10"/>
  <c r="B140" i="10"/>
  <c r="B142" i="10"/>
  <c r="B144" i="10"/>
  <c r="B106" i="10"/>
  <c r="B108" i="10"/>
  <c r="B110" i="10"/>
  <c r="B112" i="10"/>
  <c r="B114" i="10"/>
  <c r="B116" i="10"/>
  <c r="B118" i="10"/>
  <c r="B120" i="10"/>
  <c r="B77" i="10"/>
  <c r="B79" i="10"/>
  <c r="B81" i="10"/>
  <c r="B83" i="10"/>
  <c r="B85" i="10"/>
  <c r="B87" i="10"/>
  <c r="B89" i="10"/>
  <c r="B91" i="10"/>
  <c r="B93" i="10"/>
  <c r="B95" i="10"/>
  <c r="B97" i="10"/>
  <c r="B99" i="10"/>
  <c r="B101" i="10"/>
  <c r="B44" i="6"/>
  <c r="B45" i="6"/>
  <c r="B46" i="6"/>
  <c r="B47" i="6"/>
  <c r="B48" i="6"/>
  <c r="B49" i="6"/>
  <c r="B50" i="6"/>
  <c r="B51" i="6"/>
  <c r="B52" i="6"/>
  <c r="B53" i="6"/>
  <c r="B54" i="6"/>
  <c r="B55" i="6"/>
  <c r="B56" i="6"/>
  <c r="B59" i="6"/>
  <c r="B60" i="6"/>
  <c r="B61" i="6"/>
  <c r="B62" i="6"/>
  <c r="B63" i="6"/>
  <c r="B64" i="6"/>
  <c r="B65" i="6"/>
  <c r="B66" i="6"/>
  <c r="B69" i="6"/>
  <c r="B70" i="6"/>
  <c r="B71" i="6"/>
  <c r="B72" i="6"/>
  <c r="B73" i="6"/>
  <c r="B74" i="6"/>
  <c r="B75" i="6"/>
  <c r="B76" i="6"/>
  <c r="B77" i="6"/>
  <c r="B78" i="6"/>
  <c r="B79" i="6"/>
  <c r="A97" i="6"/>
  <c r="B97" i="6"/>
  <c r="A98" i="6"/>
  <c r="B98" i="6"/>
  <c r="A99" i="6"/>
  <c r="B99" i="6"/>
  <c r="A100" i="6"/>
  <c r="B100" i="6"/>
  <c r="A101" i="6"/>
  <c r="B101" i="6"/>
  <c r="A102" i="6"/>
  <c r="B102" i="6"/>
  <c r="A84" i="6"/>
  <c r="B84" i="6"/>
  <c r="A85" i="6"/>
  <c r="B85" i="6"/>
  <c r="A86" i="6"/>
  <c r="B86" i="6"/>
  <c r="A87" i="6"/>
  <c r="B87" i="6"/>
  <c r="A88" i="6"/>
  <c r="B88" i="6"/>
  <c r="A89" i="6"/>
  <c r="B89" i="6"/>
  <c r="A90" i="6"/>
  <c r="B90" i="6"/>
  <c r="A91" i="6"/>
  <c r="B91" i="6"/>
  <c r="A92" i="6"/>
  <c r="B92" i="6"/>
  <c r="A93" i="6"/>
  <c r="B93" i="6"/>
  <c r="C98" i="6"/>
  <c r="D98" i="6"/>
  <c r="E98" i="6"/>
  <c r="C99" i="6"/>
  <c r="D99" i="6"/>
  <c r="E99" i="6"/>
  <c r="C100" i="6"/>
  <c r="D100" i="6"/>
  <c r="E100" i="6"/>
  <c r="C101" i="6"/>
  <c r="D101" i="6"/>
  <c r="E101" i="6"/>
  <c r="C102" i="6"/>
  <c r="D102" i="6"/>
  <c r="E102" i="6"/>
  <c r="D97" i="6"/>
  <c r="E97" i="6"/>
  <c r="C97" i="6"/>
  <c r="C85" i="6"/>
  <c r="D85" i="6"/>
  <c r="E85" i="6"/>
  <c r="C86" i="6"/>
  <c r="D86" i="6"/>
  <c r="E86" i="6"/>
  <c r="C87" i="6"/>
  <c r="D87" i="6"/>
  <c r="E87" i="6"/>
  <c r="C88" i="6"/>
  <c r="D88" i="6"/>
  <c r="E88" i="6"/>
  <c r="C89" i="6"/>
  <c r="D89" i="6"/>
  <c r="E89" i="6"/>
  <c r="C90" i="6"/>
  <c r="D90" i="6"/>
  <c r="E90" i="6"/>
  <c r="C91" i="6"/>
  <c r="D91" i="6"/>
  <c r="E91" i="6"/>
  <c r="C92" i="6"/>
  <c r="D92" i="6"/>
  <c r="E92" i="6"/>
  <c r="C93" i="6"/>
  <c r="D93" i="6"/>
  <c r="E93" i="6"/>
  <c r="D84" i="6"/>
  <c r="E84" i="6"/>
  <c r="C84" i="6"/>
  <c r="C70" i="6"/>
  <c r="D70" i="6"/>
  <c r="E70" i="6"/>
  <c r="C71" i="6"/>
  <c r="D71" i="6"/>
  <c r="E71" i="6"/>
  <c r="C72" i="6"/>
  <c r="D72" i="6"/>
  <c r="E72" i="6"/>
  <c r="C73" i="6"/>
  <c r="D73" i="6"/>
  <c r="E73" i="6"/>
  <c r="C74" i="6"/>
  <c r="D74" i="6"/>
  <c r="E74" i="6"/>
  <c r="C75" i="6"/>
  <c r="D75" i="6"/>
  <c r="E75" i="6"/>
  <c r="C76" i="6"/>
  <c r="D76" i="6"/>
  <c r="E76" i="6"/>
  <c r="C77" i="6"/>
  <c r="D77" i="6"/>
  <c r="E77" i="6"/>
  <c r="C78" i="6"/>
  <c r="D78" i="6"/>
  <c r="E78" i="6"/>
  <c r="C79" i="6"/>
  <c r="D79" i="6"/>
  <c r="E79" i="6"/>
  <c r="D69" i="6"/>
  <c r="E69" i="6"/>
  <c r="C69" i="6"/>
  <c r="C60" i="6"/>
  <c r="D60" i="6"/>
  <c r="E60" i="6"/>
  <c r="C61" i="6"/>
  <c r="D61" i="6"/>
  <c r="E61" i="6"/>
  <c r="C62" i="6"/>
  <c r="D62" i="6"/>
  <c r="E62" i="6"/>
  <c r="C63" i="6"/>
  <c r="D63" i="6"/>
  <c r="E63" i="6"/>
  <c r="C64" i="6"/>
  <c r="D64" i="6"/>
  <c r="E64" i="6"/>
  <c r="C65" i="6"/>
  <c r="D65" i="6"/>
  <c r="E65" i="6"/>
  <c r="C66" i="6"/>
  <c r="D66" i="6"/>
  <c r="E66" i="6"/>
  <c r="D59" i="6"/>
  <c r="E59" i="6"/>
  <c r="C59" i="6"/>
  <c r="C45" i="6"/>
  <c r="D45" i="6"/>
  <c r="E45" i="6"/>
  <c r="C46" i="6"/>
  <c r="D46" i="6"/>
  <c r="E46" i="6"/>
  <c r="C47" i="6"/>
  <c r="D47" i="6"/>
  <c r="E47" i="6"/>
  <c r="C48" i="6"/>
  <c r="D48" i="6"/>
  <c r="E48" i="6"/>
  <c r="C49" i="6"/>
  <c r="D49" i="6"/>
  <c r="E49" i="6"/>
  <c r="C50" i="6"/>
  <c r="D50" i="6"/>
  <c r="E50" i="6"/>
  <c r="C51" i="6"/>
  <c r="D51" i="6"/>
  <c r="E51" i="6"/>
  <c r="C52" i="6"/>
  <c r="D52" i="6"/>
  <c r="E52" i="6"/>
  <c r="C53" i="6"/>
  <c r="D53" i="6"/>
  <c r="E53" i="6"/>
  <c r="C54" i="6"/>
  <c r="D54" i="6"/>
  <c r="E54" i="6"/>
  <c r="C55" i="6"/>
  <c r="D55" i="6"/>
  <c r="E55" i="6"/>
  <c r="C56" i="6"/>
  <c r="D56" i="6"/>
  <c r="E56" i="6"/>
  <c r="D44" i="6"/>
  <c r="E44" i="6"/>
  <c r="A58" i="6"/>
  <c r="A105" i="10"/>
  <c r="A76" i="10"/>
  <c r="A43" i="6"/>
  <c r="C44" i="6"/>
  <c r="D39" i="10"/>
  <c r="E39" i="10"/>
  <c r="D35" i="10"/>
  <c r="E35" i="10"/>
  <c r="D33" i="10"/>
  <c r="E33" i="10"/>
  <c r="C39" i="10"/>
  <c r="C35" i="10"/>
  <c r="C33" i="10"/>
  <c r="B31" i="4" l="1"/>
  <c r="B31" i="16" s="1"/>
  <c r="B30" i="16"/>
  <c r="B31" i="14"/>
  <c r="D32" i="10"/>
  <c r="E32" i="10"/>
  <c r="C32" i="10"/>
  <c r="E103" i="10"/>
  <c r="D103" i="10"/>
  <c r="C103" i="10"/>
  <c r="E122" i="10"/>
  <c r="D122" i="10"/>
  <c r="C122" i="10"/>
  <c r="D146" i="10"/>
  <c r="E146" i="10"/>
  <c r="C146" i="10"/>
  <c r="D186" i="10"/>
  <c r="E186" i="10"/>
  <c r="C186" i="10"/>
  <c r="C171" i="10"/>
  <c r="E171" i="10"/>
  <c r="D171" i="10"/>
  <c r="B32" i="14" l="1"/>
  <c r="B32" i="4"/>
  <c r="B32" i="16" s="1"/>
  <c r="D68" i="10"/>
  <c r="E68" i="10"/>
  <c r="C68" i="10"/>
  <c r="D66" i="10"/>
  <c r="E66" i="10"/>
  <c r="C66" i="10"/>
  <c r="D64" i="10"/>
  <c r="E64" i="10"/>
  <c r="C64" i="10"/>
  <c r="D62" i="10"/>
  <c r="E62" i="10"/>
  <c r="C62" i="10"/>
  <c r="D60" i="10"/>
  <c r="E60" i="10"/>
  <c r="C60" i="10"/>
  <c r="D55" i="10"/>
  <c r="E55" i="10"/>
  <c r="C55" i="10"/>
  <c r="D53" i="10"/>
  <c r="E53" i="10"/>
  <c r="C53" i="10"/>
  <c r="D51" i="10"/>
  <c r="E51" i="10"/>
  <c r="C51" i="10"/>
  <c r="D49" i="10"/>
  <c r="E49" i="10"/>
  <c r="C49" i="10"/>
  <c r="D47" i="10"/>
  <c r="E47" i="10"/>
  <c r="C47" i="10"/>
  <c r="D45" i="10"/>
  <c r="E45" i="10"/>
  <c r="C45" i="10"/>
  <c r="D58" i="10"/>
  <c r="E58" i="10"/>
  <c r="C58" i="10"/>
  <c r="D43" i="10"/>
  <c r="E43" i="10"/>
  <c r="C43" i="10"/>
  <c r="A64" i="10"/>
  <c r="A62" i="10"/>
  <c r="A60" i="10"/>
  <c r="A58" i="10"/>
  <c r="B43" i="10"/>
  <c r="B45" i="10" s="1"/>
  <c r="B47" i="10" s="1"/>
  <c r="B49" i="10" s="1"/>
  <c r="B51" i="10" s="1"/>
  <c r="B53" i="10" s="1"/>
  <c r="B55" i="10" s="1"/>
  <c r="B57" i="10" s="1"/>
  <c r="B66" i="10" s="1"/>
  <c r="B68" i="10" s="1"/>
  <c r="B218" i="10" s="1"/>
  <c r="B220" i="10" s="1"/>
  <c r="B261" i="10" s="1"/>
  <c r="B263" i="10" s="1"/>
  <c r="A39" i="10"/>
  <c r="A37" i="10"/>
  <c r="A33" i="10"/>
  <c r="A35" i="10"/>
  <c r="D30" i="10"/>
  <c r="E30" i="10"/>
  <c r="C30" i="10"/>
  <c r="E28" i="10"/>
  <c r="D28" i="10"/>
  <c r="C28" i="10"/>
  <c r="E26" i="10"/>
  <c r="D26" i="10"/>
  <c r="C26" i="10"/>
  <c r="E22" i="10"/>
  <c r="D22" i="10"/>
  <c r="C22" i="10"/>
  <c r="E20" i="10"/>
  <c r="D20" i="10"/>
  <c r="C20" i="10"/>
  <c r="E18" i="10"/>
  <c r="D18" i="10"/>
  <c r="C18" i="10"/>
  <c r="D16" i="10"/>
  <c r="E16" i="10"/>
  <c r="C16" i="10"/>
  <c r="F184" i="10"/>
  <c r="F182" i="10"/>
  <c r="F180" i="10"/>
  <c r="F178" i="10"/>
  <c r="F176" i="10"/>
  <c r="F174" i="10"/>
  <c r="A173" i="10"/>
  <c r="F169" i="10"/>
  <c r="F167" i="10"/>
  <c r="F165" i="10"/>
  <c r="F163" i="10"/>
  <c r="F161" i="10"/>
  <c r="F159" i="10"/>
  <c r="F157" i="10"/>
  <c r="F155" i="10"/>
  <c r="F153" i="10"/>
  <c r="F151" i="10"/>
  <c r="F144" i="10"/>
  <c r="F142" i="10"/>
  <c r="F140" i="10"/>
  <c r="F138" i="10"/>
  <c r="F136" i="10"/>
  <c r="F134" i="10"/>
  <c r="F132" i="10"/>
  <c r="F130" i="10"/>
  <c r="F128" i="10"/>
  <c r="F126" i="10"/>
  <c r="F124" i="10"/>
  <c r="F123" i="10"/>
  <c r="B105" i="10"/>
  <c r="B123" i="10" s="1"/>
  <c r="F101" i="10"/>
  <c r="F99" i="10"/>
  <c r="F97" i="10"/>
  <c r="F95" i="10"/>
  <c r="F93" i="10"/>
  <c r="F91" i="10"/>
  <c r="F89" i="10"/>
  <c r="F87" i="10"/>
  <c r="F85" i="10"/>
  <c r="F83" i="10"/>
  <c r="F81" i="10"/>
  <c r="F79" i="10"/>
  <c r="F77" i="10"/>
  <c r="F15" i="10"/>
  <c r="F75" i="10" s="1"/>
  <c r="F217" i="10" s="1"/>
  <c r="F260" i="10" s="1"/>
  <c r="E15" i="10"/>
  <c r="E75" i="10" s="1"/>
  <c r="E217" i="10" s="1"/>
  <c r="E260" i="10" s="1"/>
  <c r="D15" i="10"/>
  <c r="D75" i="10" s="1"/>
  <c r="D217" i="10" s="1"/>
  <c r="D260" i="10" s="1"/>
  <c r="C15" i="10"/>
  <c r="C75" i="10" s="1"/>
  <c r="C217" i="10" s="1"/>
  <c r="C260" i="10" s="1"/>
  <c r="B33" i="4" l="1"/>
  <c r="B33" i="16" s="1"/>
  <c r="B33" i="14"/>
  <c r="B34" i="14"/>
  <c r="C57" i="10"/>
  <c r="E57" i="10"/>
  <c r="D57" i="10"/>
  <c r="F103" i="10"/>
  <c r="F146" i="10"/>
  <c r="F186" i="10"/>
  <c r="F171" i="10"/>
  <c r="C70" i="10"/>
  <c r="E70" i="10"/>
  <c r="D70" i="10"/>
  <c r="F51" i="10"/>
  <c r="F45" i="10"/>
  <c r="F49" i="10"/>
  <c r="F53" i="10"/>
  <c r="F55" i="10"/>
  <c r="F60" i="10"/>
  <c r="F62" i="10"/>
  <c r="F58" i="10"/>
  <c r="F43" i="10"/>
  <c r="F47" i="10"/>
  <c r="F30" i="10"/>
  <c r="F26" i="10"/>
  <c r="F66" i="10"/>
  <c r="F20" i="10"/>
  <c r="F37" i="10"/>
  <c r="F64" i="10"/>
  <c r="F33" i="10"/>
  <c r="F22" i="10"/>
  <c r="F39" i="10"/>
  <c r="F68" i="10"/>
  <c r="F28" i="10"/>
  <c r="F18" i="10"/>
  <c r="F16" i="10"/>
  <c r="F35" i="10"/>
  <c r="B4" i="10" l="1"/>
  <c r="F70" i="10"/>
  <c r="F57" i="10"/>
  <c r="F32" i="10"/>
  <c r="B58" i="6"/>
  <c r="B68" i="6" s="1"/>
  <c r="D35" i="6" l="1"/>
  <c r="E35" i="6"/>
  <c r="C35" i="6"/>
  <c r="D28" i="6"/>
  <c r="E28" i="6"/>
  <c r="C28" i="6"/>
  <c r="D27" i="6"/>
  <c r="E27" i="6"/>
  <c r="C27" i="6"/>
  <c r="D26" i="6"/>
  <c r="E26" i="6"/>
  <c r="C26" i="6"/>
  <c r="D23" i="6"/>
  <c r="E23" i="6"/>
  <c r="C23" i="6"/>
  <c r="C16" i="6"/>
  <c r="D16" i="6"/>
  <c r="E16" i="6"/>
  <c r="C17" i="6"/>
  <c r="D17" i="6"/>
  <c r="E17" i="6"/>
  <c r="C18" i="6"/>
  <c r="D18" i="6"/>
  <c r="E18" i="6"/>
  <c r="C19" i="6"/>
  <c r="D19" i="6"/>
  <c r="E19" i="6"/>
  <c r="D11" i="6"/>
  <c r="E11" i="6"/>
  <c r="C11" i="6"/>
  <c r="D30" i="6"/>
  <c r="E30" i="6"/>
  <c r="D31" i="6"/>
  <c r="E31" i="6"/>
  <c r="D32" i="6"/>
  <c r="E32" i="6"/>
  <c r="D33" i="6"/>
  <c r="E33" i="6"/>
  <c r="D34" i="6"/>
  <c r="E34" i="6"/>
  <c r="C31" i="6"/>
  <c r="C32" i="6"/>
  <c r="C33" i="6"/>
  <c r="C34" i="6"/>
  <c r="C30" i="6"/>
  <c r="D22" i="6"/>
  <c r="E22" i="6"/>
  <c r="D24" i="6"/>
  <c r="E24" i="6"/>
  <c r="D25" i="6"/>
  <c r="E25" i="6"/>
  <c r="C24" i="6"/>
  <c r="C25" i="6"/>
  <c r="C22" i="6"/>
  <c r="E7" i="6"/>
  <c r="E8" i="6"/>
  <c r="E9" i="6"/>
  <c r="E10" i="6"/>
  <c r="E12" i="6"/>
  <c r="E13" i="6"/>
  <c r="E14" i="6"/>
  <c r="D7" i="6"/>
  <c r="D8" i="6"/>
  <c r="D9" i="6"/>
  <c r="D10" i="6"/>
  <c r="D12" i="6"/>
  <c r="D13" i="6"/>
  <c r="D14" i="6"/>
  <c r="C8" i="6"/>
  <c r="C9" i="6"/>
  <c r="C10" i="6"/>
  <c r="C12" i="6"/>
  <c r="C13" i="6"/>
  <c r="C14" i="6"/>
  <c r="C7" i="6"/>
  <c r="F33" i="6" l="1"/>
  <c r="F32" i="6"/>
  <c r="F31" i="6"/>
  <c r="F30" i="6"/>
  <c r="E103" i="6"/>
  <c r="D103" i="6"/>
  <c r="C103" i="6"/>
  <c r="F102" i="6"/>
  <c r="F101" i="6"/>
  <c r="F100" i="6"/>
  <c r="F99" i="6"/>
  <c r="F98" i="6"/>
  <c r="F97" i="6"/>
  <c r="A96" i="6"/>
  <c r="E94" i="6"/>
  <c r="D94" i="6"/>
  <c r="C94" i="6"/>
  <c r="F93" i="6"/>
  <c r="F92" i="6"/>
  <c r="F91" i="6"/>
  <c r="F90" i="6"/>
  <c r="F89" i="6"/>
  <c r="F88" i="6"/>
  <c r="F87" i="6"/>
  <c r="F86" i="6"/>
  <c r="F85" i="6"/>
  <c r="F84" i="6"/>
  <c r="E80" i="6"/>
  <c r="D80" i="6"/>
  <c r="C80" i="6"/>
  <c r="F79" i="6"/>
  <c r="F78" i="6"/>
  <c r="F77" i="6"/>
  <c r="F76" i="6"/>
  <c r="F75" i="6"/>
  <c r="F74" i="6"/>
  <c r="F73" i="6"/>
  <c r="F72" i="6"/>
  <c r="F71" i="6"/>
  <c r="F70" i="6"/>
  <c r="F69" i="6"/>
  <c r="F68" i="6"/>
  <c r="E67" i="6"/>
  <c r="D67" i="6"/>
  <c r="C67" i="6"/>
  <c r="F66" i="6"/>
  <c r="F65" i="6"/>
  <c r="F64" i="6"/>
  <c r="F63" i="6"/>
  <c r="F62" i="6"/>
  <c r="F61" i="6"/>
  <c r="F60" i="6"/>
  <c r="F59" i="6"/>
  <c r="E57" i="6"/>
  <c r="D57" i="6"/>
  <c r="C57" i="6"/>
  <c r="F56" i="6"/>
  <c r="F55" i="6"/>
  <c r="F54" i="6"/>
  <c r="F53" i="6"/>
  <c r="F52" i="6"/>
  <c r="F51" i="6"/>
  <c r="F50" i="6"/>
  <c r="F49" i="6"/>
  <c r="F48" i="6"/>
  <c r="F47" i="6"/>
  <c r="F46" i="6"/>
  <c r="F45" i="6"/>
  <c r="F44" i="6"/>
  <c r="F35" i="6"/>
  <c r="F34" i="6"/>
  <c r="E29" i="6"/>
  <c r="E36" i="6" s="1"/>
  <c r="D29" i="6"/>
  <c r="D36" i="6" s="1"/>
  <c r="C29" i="6"/>
  <c r="F28" i="6"/>
  <c r="F27" i="6"/>
  <c r="F26" i="6"/>
  <c r="F25" i="6"/>
  <c r="F24" i="6"/>
  <c r="F23" i="6"/>
  <c r="F22" i="6"/>
  <c r="B22" i="6"/>
  <c r="B23" i="6" s="1"/>
  <c r="B24" i="6" s="1"/>
  <c r="B25" i="6" s="1"/>
  <c r="B26" i="6" s="1"/>
  <c r="B27" i="6" s="1"/>
  <c r="B28" i="6" s="1"/>
  <c r="B29" i="6" s="1"/>
  <c r="B34" i="6" s="1"/>
  <c r="B35" i="6" s="1"/>
  <c r="B126" i="6" s="1"/>
  <c r="B127" i="6" s="1"/>
  <c r="B150" i="6" s="1"/>
  <c r="B151" i="6" s="1"/>
  <c r="F19" i="6"/>
  <c r="F18" i="6"/>
  <c r="F17" i="6"/>
  <c r="F16" i="6"/>
  <c r="E15" i="6"/>
  <c r="E20" i="6" s="1"/>
  <c r="D15" i="6"/>
  <c r="D20" i="6" s="1"/>
  <c r="C15" i="6"/>
  <c r="C20" i="6" s="1"/>
  <c r="F14" i="6"/>
  <c r="F13" i="6"/>
  <c r="F12" i="6"/>
  <c r="F11" i="6"/>
  <c r="F10" i="6"/>
  <c r="F9" i="6"/>
  <c r="F8" i="6"/>
  <c r="F7" i="6"/>
  <c r="F6" i="6"/>
  <c r="F41" i="6" s="1"/>
  <c r="F125" i="6" s="1"/>
  <c r="F149" i="6" s="1"/>
  <c r="E6" i="6"/>
  <c r="E41" i="6" s="1"/>
  <c r="E125" i="6" s="1"/>
  <c r="E149" i="6" s="1"/>
  <c r="D6" i="6"/>
  <c r="D41" i="6" s="1"/>
  <c r="D125" i="6" s="1"/>
  <c r="D149" i="6" s="1"/>
  <c r="C6" i="6"/>
  <c r="C41" i="6" s="1"/>
  <c r="C125" i="6" s="1"/>
  <c r="C149" i="6" s="1"/>
  <c r="A94" i="4"/>
  <c r="K19" i="4"/>
  <c r="C101" i="4"/>
  <c r="C92" i="4"/>
  <c r="K33" i="4" l="1"/>
  <c r="K39" i="4" s="1"/>
  <c r="F67" i="6"/>
  <c r="C24" i="10"/>
  <c r="E24" i="10"/>
  <c r="E41" i="10" s="1"/>
  <c r="E72" i="10" s="1"/>
  <c r="E211" i="10" s="1"/>
  <c r="D24" i="10"/>
  <c r="D41" i="10" s="1"/>
  <c r="D72" i="10" s="1"/>
  <c r="D211" i="10" s="1"/>
  <c r="F103" i="6"/>
  <c r="F94" i="6"/>
  <c r="F80" i="6"/>
  <c r="F57" i="6"/>
  <c r="F29" i="6"/>
  <c r="F36" i="6" s="1"/>
  <c r="E38" i="6"/>
  <c r="E118" i="6" s="1"/>
  <c r="F15" i="6"/>
  <c r="F20" i="6" s="1"/>
  <c r="D38" i="6"/>
  <c r="D118" i="6" s="1"/>
  <c r="C36" i="6"/>
  <c r="C38" i="6" s="1"/>
  <c r="C118" i="6" s="1"/>
  <c r="C41" i="4" l="1"/>
  <c r="C73" i="4" s="1"/>
  <c r="C74" i="4" s="1"/>
  <c r="K24" i="4"/>
  <c r="K41" i="4" s="1"/>
  <c r="K114" i="4" s="1"/>
  <c r="F24" i="10"/>
  <c r="F41" i="10" s="1"/>
  <c r="F72" i="10" s="1"/>
  <c r="C41" i="10"/>
  <c r="C72" i="10" s="1"/>
  <c r="C211" i="10" s="1"/>
  <c r="F38" i="6"/>
  <c r="F39" i="6" s="1"/>
  <c r="C39" i="6"/>
  <c r="D39" i="6" s="1"/>
  <c r="E39" i="6" s="1"/>
  <c r="C119" i="6"/>
  <c r="D119" i="6" s="1"/>
  <c r="E119" i="6" s="1"/>
  <c r="C42" i="4" l="1"/>
  <c r="D42" i="4" s="1"/>
  <c r="E42" i="4" s="1"/>
  <c r="K73" i="4"/>
  <c r="F118" i="6"/>
  <c r="F119" i="6" s="1"/>
  <c r="C73" i="10"/>
  <c r="D73" i="10" s="1"/>
  <c r="E73" i="10" s="1"/>
  <c r="E2" i="2"/>
  <c r="F2" i="2"/>
  <c r="D2" i="2"/>
  <c r="A12" i="2"/>
  <c r="G42" i="4" l="1"/>
  <c r="H42" i="4" s="1"/>
  <c r="I42" i="4" s="1"/>
  <c r="J42" i="4" s="1"/>
  <c r="K42" i="4" s="1"/>
  <c r="F42" i="4"/>
  <c r="C114" i="4"/>
  <c r="C115" i="4" s="1"/>
  <c r="D115" i="4" s="1"/>
  <c r="E115" i="4" s="1"/>
  <c r="F115" i="4" s="1"/>
  <c r="G115" i="4" s="1"/>
  <c r="H115" i="4" s="1"/>
  <c r="I115" i="4" s="1"/>
  <c r="J115" i="4" s="1"/>
  <c r="K115" i="4" s="1"/>
  <c r="F118" i="10"/>
  <c r="F116" i="10"/>
  <c r="F120" i="10"/>
  <c r="F114" i="10"/>
  <c r="F108" i="10"/>
  <c r="F106" i="10"/>
  <c r="C212" i="10"/>
  <c r="F110" i="10"/>
  <c r="F112" i="10"/>
  <c r="D74" i="4" l="1"/>
  <c r="E74" i="4" s="1"/>
  <c r="F122" i="10"/>
  <c r="D212" i="10"/>
  <c r="E212" i="10" s="1"/>
  <c r="G74" i="4" l="1"/>
  <c r="H74" i="4" s="1"/>
  <c r="I74" i="4" s="1"/>
  <c r="J74" i="4" s="1"/>
  <c r="K74" i="4" s="1"/>
  <c r="F74" i="4"/>
  <c r="F211" i="10"/>
  <c r="F212" i="10" s="1"/>
  <c r="E221" i="10"/>
  <c r="E220" i="10" s="1"/>
  <c r="E257" i="10" s="1"/>
  <c r="E267" i="10" s="1"/>
  <c r="E268" i="10" s="1"/>
  <c r="F221" i="10" l="1"/>
  <c r="F220" i="10" s="1"/>
  <c r="F257" i="10" s="1"/>
  <c r="F267" i="10" s="1"/>
  <c r="F268" i="10" s="1"/>
</calcChain>
</file>

<file path=xl/sharedStrings.xml><?xml version="1.0" encoding="utf-8"?>
<sst xmlns="http://schemas.openxmlformats.org/spreadsheetml/2006/main" count="598" uniqueCount="260">
  <si>
    <t>Select Company Name:</t>
  </si>
  <si>
    <t>Reporting Date:</t>
  </si>
  <si>
    <t>Instructions</t>
  </si>
  <si>
    <t>General</t>
  </si>
  <si>
    <t>1. Please select your name on this worksheet</t>
  </si>
  <si>
    <t>2. Please input the reporting date on this worksheet which should be the end of the last day of the month for which you are reporting.</t>
  </si>
  <si>
    <t>3. Values should be rounded to the nearest thousand (R'000)</t>
  </si>
  <si>
    <t>4. Templates containing external links will not be accepted</t>
  </si>
  <si>
    <t>5. Please input cash flow forecast figures.</t>
  </si>
  <si>
    <t>Cashflow Forecast</t>
  </si>
  <si>
    <t xml:space="preserve">1. Use this worksheet to forecast and record cash flows. The worksheet will update the figures as you type. </t>
  </si>
  <si>
    <t>2. Input your actual cash balance and movements in the first column (i.e., Column C)</t>
  </si>
  <si>
    <t xml:space="preserve">3. Complete the remainder of the column with your forecast monthly figures for cash in and cash out, month by month. </t>
  </si>
  <si>
    <t>4. To use the worksheet as part of a business plan, fill out as much as you can with projections .</t>
  </si>
  <si>
    <t>Sign-Off Sheet</t>
  </si>
  <si>
    <t>Reasonable steps, including high-level sense checks, have been performed to provide a reasonable degree of comfort over the accuracy of the submission.</t>
  </si>
  <si>
    <t>PERSON AUTHORISING THE RETURN</t>
  </si>
  <si>
    <t>Name and Designation:</t>
  </si>
  <si>
    <t>Signature:</t>
  </si>
  <si>
    <t>PERSON COMPLETING THE RETURN:</t>
  </si>
  <si>
    <t>Name and designation:</t>
  </si>
  <si>
    <t>Company Name:</t>
  </si>
  <si>
    <t>Note: Even where there is no information to report, a nil submission should still be made.</t>
  </si>
  <si>
    <t>Liquidity risk</t>
  </si>
  <si>
    <t>(Confidential and not available for inspection by the public)</t>
  </si>
  <si>
    <t>[light beige]</t>
  </si>
  <si>
    <t>= information to be typed in</t>
  </si>
  <si>
    <t>Name of  Market Infrastructure</t>
  </si>
  <si>
    <t>[light blue]</t>
  </si>
  <si>
    <t>= information calculated on this sheet</t>
  </si>
  <si>
    <t>[dark blue]</t>
  </si>
  <si>
    <t>= information from another sheet</t>
  </si>
  <si>
    <t>All rand amounts in R'000</t>
  </si>
  <si>
    <t>Only operational liquidity cash flows should be reported in this tab.</t>
  </si>
  <si>
    <t>Cash flow item</t>
  </si>
  <si>
    <t>Line no</t>
  </si>
  <si>
    <t>Next day</t>
  </si>
  <si>
    <t>Day 3</t>
  </si>
  <si>
    <t xml:space="preserve">Day 4 to day 7 </t>
  </si>
  <si>
    <t>Day 8 to 1 Month</t>
  </si>
  <si>
    <t>More than 1 month to 2 months</t>
  </si>
  <si>
    <t>More than 2 months to 6 months</t>
  </si>
  <si>
    <t>Fee income</t>
  </si>
  <si>
    <t>Due from Group entities</t>
  </si>
  <si>
    <t>Taxation</t>
  </si>
  <si>
    <t>Trade and other receivables</t>
  </si>
  <si>
    <t>Interest received</t>
  </si>
  <si>
    <t>Dividends received</t>
  </si>
  <si>
    <t>Other sources of cash inflows</t>
  </si>
  <si>
    <t>Total inflows</t>
  </si>
  <si>
    <t>Trade and other payables</t>
  </si>
  <si>
    <t>Salaries/Wages</t>
  </si>
  <si>
    <t>Dividends paid</t>
  </si>
  <si>
    <t>Shareholder outflows</t>
  </si>
  <si>
    <t>Interest paid</t>
  </si>
  <si>
    <t>Capital expenditure</t>
  </si>
  <si>
    <t>Other sources of cash outflows</t>
  </si>
  <si>
    <t>Total outflows</t>
  </si>
  <si>
    <t>Funding gap before funding sources</t>
  </si>
  <si>
    <t>Cumulative funding gap before funding sources</t>
  </si>
  <si>
    <t>Funding sources</t>
  </si>
  <si>
    <t>Total</t>
  </si>
  <si>
    <t>Type of funding (cash balance/overdraft facility)</t>
  </si>
  <si>
    <t>Name of institution</t>
  </si>
  <si>
    <t>Funding gap after funding sources</t>
  </si>
  <si>
    <t>Cumulative funding gap after funding sources</t>
  </si>
  <si>
    <t>Contingent Funding Sources</t>
  </si>
  <si>
    <t>COMMITTED SHAREHOLDER FUNDING (EQUITY/LOANS)</t>
  </si>
  <si>
    <t>Existing</t>
  </si>
  <si>
    <t>Type of funding (EQUITY/LOAN)</t>
  </si>
  <si>
    <t xml:space="preserve">Name </t>
  </si>
  <si>
    <t>New</t>
  </si>
  <si>
    <t>OTHER TYPES OF FUNDING NOT INDICATED ABOVE</t>
  </si>
  <si>
    <t>Type of funding</t>
  </si>
  <si>
    <t>Name</t>
  </si>
  <si>
    <t>Funding gap after contingent funding sources</t>
  </si>
  <si>
    <t>Cumulative funding gap after contingent funding sources</t>
  </si>
  <si>
    <t>Assets</t>
  </si>
  <si>
    <t>Line</t>
  </si>
  <si>
    <t>SA bank balances</t>
  </si>
  <si>
    <t>Liabilities</t>
  </si>
  <si>
    <t>Funding gap</t>
  </si>
  <si>
    <t>Cumulative funding gap</t>
  </si>
  <si>
    <t>Annexure C Line item descriptions</t>
  </si>
  <si>
    <t>Refers to all types of fees received by the institution. (for example transactions fees, listing fees, issuer fees, information services fees, corporate action fees, settlement fees)</t>
  </si>
  <si>
    <t>Refers to intercompany charges recouped from group companies and loans received/receivable from group companies.</t>
  </si>
  <si>
    <t>Refers to all taxation receivable from SARS (VAT, Income tax, Dividends withholding tax, Securities tax)</t>
  </si>
  <si>
    <t>Refers to all sundry debtors (excluding fees and any other items specifies under the inflows categories)</t>
  </si>
  <si>
    <t>Refers to interest receivable from financial institutions or loans granted.</t>
  </si>
  <si>
    <t>Refers to dividends to be received.</t>
  </si>
  <si>
    <t>Refer to all other inflows to be received (including financing to be received from external parties)</t>
  </si>
  <si>
    <t>Refer to forecasted cash operating expenditure excluding salaries</t>
  </si>
  <si>
    <t>Refers to all employees costs payable</t>
  </si>
  <si>
    <t>Refers to all taxation payable from SARS (VAT, Income tax, Dividends withholding tax, Securities tax)</t>
  </si>
  <si>
    <t>Refers to dividends payable</t>
  </si>
  <si>
    <t>Refers to repayments of funding to shareholders excluding dividends payable</t>
  </si>
  <si>
    <t>Refers to interest payable to financial institutions or loans received.</t>
  </si>
  <si>
    <t>Refers to planned capital expenditure.</t>
  </si>
  <si>
    <t>Refer to all other outflows repayable (including financing repayable to external parties)</t>
  </si>
  <si>
    <t>Note</t>
  </si>
  <si>
    <t>Funding sources should include only those funding for which the market infrastructure has high probability to receive funding.</t>
  </si>
  <si>
    <t>Where there are conditions placed by the funder the market infrastructure should have met the condition or have reasonable evidence to believe the market infrastructure will have met to the condition at the time it is included on the forecast.</t>
  </si>
  <si>
    <t>Bank balances should include available overdrafts and credit facilities.</t>
  </si>
  <si>
    <t>The maturity bucketing for the funding should reflect the time to accessibility of the funding.</t>
  </si>
  <si>
    <t>PURPOSE</t>
  </si>
  <si>
    <t>The purpose of this tab is for the Financial Market Infrastructure (FMI) to stress different line items that make up the cash flow for the FMI.</t>
  </si>
  <si>
    <t>HOW TO COMPLETE</t>
  </si>
  <si>
    <t>For each of the line items please type the percentage of the line item based on the stressed scenario.</t>
  </si>
  <si>
    <t>Scenarios should be severe and plausible.</t>
  </si>
  <si>
    <t>It is expected that these scenarios will be approved by the Board and reviewed regularly.</t>
  </si>
  <si>
    <t>Please document the quantified scenarios (i.e.  10% decline in equities volumes on the exchange)</t>
  </si>
  <si>
    <t>Stressed (%)</t>
  </si>
  <si>
    <t>Collateral deposits</t>
  </si>
  <si>
    <t>Margin deposits</t>
  </si>
  <si>
    <t>Cummulative funding gap before funding sources</t>
  </si>
  <si>
    <t>COMMITTED LIQUIDITY FACILITY</t>
  </si>
  <si>
    <t>cummulative funding gap after funding sources</t>
  </si>
  <si>
    <t>Margin and collateral  deposits</t>
  </si>
  <si>
    <t>Cummulative funding gap</t>
  </si>
  <si>
    <t>Assumptions</t>
  </si>
  <si>
    <t>Line item for which assumption relates*</t>
  </si>
  <si>
    <t>Description</t>
  </si>
  <si>
    <t>Descriptions</t>
  </si>
  <si>
    <t>Funding sources should include only those funding for which the market infrastructure has legal right to receive funding.</t>
  </si>
  <si>
    <t>Where there are conditions placed by the funder the market infrastructure would have met the condition or have reasonable evidence to believe the market infrastructure will have met to the condition at the time it is included on the forecast.</t>
  </si>
  <si>
    <t>Bank balances should include available overdrafts and cradit facilities.</t>
  </si>
  <si>
    <t>* Line item should correspond to the line items on the return</t>
  </si>
  <si>
    <t>The purpose of this tab is for the Market Infrastructure (MI) to stress different line items that make up the cash flow of the MI.</t>
  </si>
  <si>
    <t>Stressed Cash Flows</t>
  </si>
  <si>
    <t>DEFAULTING CLEARING MEMBER INITIAL MARGIN</t>
  </si>
  <si>
    <t>Day 2</t>
  </si>
  <si>
    <t>Default Fund</t>
  </si>
  <si>
    <t>Day 4 to day 7</t>
  </si>
  <si>
    <t>Day 8 to 1 month</t>
  </si>
  <si>
    <t>More than 2 month to 6 months</t>
  </si>
  <si>
    <t>More than 6 months to 12 months</t>
  </si>
  <si>
    <t>The purpose of this tab is for the Central Clearing counterparty to report the stress results relating to the default of a clearing member.</t>
  </si>
  <si>
    <t>COMMITTED LIQUIDITY FACILITY(Excluding defaulting member facility)</t>
  </si>
  <si>
    <t>Cash flow scenario planner</t>
  </si>
  <si>
    <t>Changes in cash inflows</t>
  </si>
  <si>
    <t>Changes in cash outflows</t>
  </si>
  <si>
    <t>Stress</t>
  </si>
  <si>
    <t>Group companies may not be able to meet their full obligations on time</t>
  </si>
  <si>
    <t>Amount is determined based on the profit or loss of the entity</t>
  </si>
  <si>
    <t>stress</t>
  </si>
  <si>
    <t>General expenses may increase more than the forecast/budgeted amounts.</t>
  </si>
  <si>
    <t>Amount dependent on the staff composition, thefore easy to forecats.</t>
  </si>
  <si>
    <t>Amount is determined base don the profit or loss of the entity</t>
  </si>
  <si>
    <t>Can postpone payments to shareholders</t>
  </si>
  <si>
    <t>Can decide not to engage in projects</t>
  </si>
  <si>
    <t>Cummulative funding sources after funding sources</t>
  </si>
  <si>
    <t>Refers to receipts of collateral from market participants.</t>
  </si>
  <si>
    <t>Refers to receipts of margin from market participants.</t>
  </si>
  <si>
    <t>Refers to payments of collateral from market participants.</t>
  </si>
  <si>
    <t>Refers to payments of margin from market participants.</t>
  </si>
  <si>
    <t>Scenario analysis</t>
  </si>
  <si>
    <t>4 Africa Exchange (Pty) Ltd</t>
  </si>
  <si>
    <t>A2X (Pty) Ltd</t>
  </si>
  <si>
    <t>Equity Express Securities Exchange (Pty) Ltd</t>
  </si>
  <si>
    <t xml:space="preserve">Granite Central Securities Depository (Pty) Ltd </t>
  </si>
  <si>
    <t>JSE LIMITED</t>
  </si>
  <si>
    <t>JSE Clear</t>
  </si>
  <si>
    <t xml:space="preserve">Strate (Pty) Ltd </t>
  </si>
  <si>
    <t>ZAR X (Pty) Ltd</t>
  </si>
  <si>
    <t>ABSA BANK LTD</t>
  </si>
  <si>
    <t>AFRICAN BANK LIMITED (N)</t>
  </si>
  <si>
    <t>ALBARAKA BANK LTD</t>
  </si>
  <si>
    <t>BANK OF BARODA</t>
  </si>
  <si>
    <t>BANK OF CHINA LTD JHB BRANCH (T/A BANK OF CHINA JHB BRANC</t>
  </si>
  <si>
    <t>BANK OF INDIA - JOHANNESBURG BRANCH</t>
  </si>
  <si>
    <t>BANK OF TAIWAN SOUTH AFRICA BRANCH</t>
  </si>
  <si>
    <t>BIDVEST BANK LIMITED</t>
  </si>
  <si>
    <t>BNP PARIBAS SOUTH AFRICA BRANCH</t>
  </si>
  <si>
    <t>CAPITEC BANK</t>
  </si>
  <si>
    <t>CHINA CONSTRUCTION BANK CORPORATION - JHB BRANCH</t>
  </si>
  <si>
    <t>CITIBANK N.A</t>
  </si>
  <si>
    <t>DEUTSCHE BANK AG</t>
  </si>
  <si>
    <t>DISCOVERY BANK LIMITED</t>
  </si>
  <si>
    <t>FIRSTRAND BANK LIMITED</t>
  </si>
  <si>
    <t>GOLDMAN SACHS INTERNATIONAL BANK JOHANNESBURG BRANCH</t>
  </si>
  <si>
    <t>GRINDROD BANK</t>
  </si>
  <si>
    <t>GROBANK LIMITED</t>
  </si>
  <si>
    <t>HABIB OVERSEAS BANK LTD</t>
  </si>
  <si>
    <t>HBZ BANK LTD</t>
  </si>
  <si>
    <t>HSBC BANK PLC - JOHANNESBURG BRANCH</t>
  </si>
  <si>
    <t>ICICI BANK LIMITED</t>
  </si>
  <si>
    <t>INVESTEC BANK LTD</t>
  </si>
  <si>
    <t>ITHALA LIMITED</t>
  </si>
  <si>
    <t>JPMORGAN CHASE BANK (JOHANNESBURG BRANCH)</t>
  </si>
  <si>
    <t>MERCANTILE BANK LTD</t>
  </si>
  <si>
    <t>NEDBANK LTD</t>
  </si>
  <si>
    <t>SASFIN BANK LTD</t>
  </si>
  <si>
    <t>SOCIETE GENERALE JOHANNESBURG BRANCH</t>
  </si>
  <si>
    <t>STANDARD CHARTERED BANK</t>
  </si>
  <si>
    <t>STATE BANK OF INDIA</t>
  </si>
  <si>
    <t>THE SOUTH AFRICAN RESERVE BANK</t>
  </si>
  <si>
    <t>THE STANDARD BANK OF S A LTD</t>
  </si>
  <si>
    <t>TYME BANK LIMITED</t>
  </si>
  <si>
    <t>UBANK LIMITED</t>
  </si>
  <si>
    <t>Current accounts</t>
  </si>
  <si>
    <t>Call Deposits</t>
  </si>
  <si>
    <t xml:space="preserve">Term/Fixed Deposits </t>
  </si>
  <si>
    <t>Credit card</t>
  </si>
  <si>
    <t>Other</t>
  </si>
  <si>
    <t>Overdraft facility</t>
  </si>
  <si>
    <t>Loan facility</t>
  </si>
  <si>
    <t>Money Market investment</t>
  </si>
  <si>
    <t>Government securities</t>
  </si>
  <si>
    <t xml:space="preserve">Payable </t>
  </si>
  <si>
    <t>Overnight</t>
  </si>
  <si>
    <t>SA banks</t>
  </si>
  <si>
    <t xml:space="preserve">Term Deposits </t>
  </si>
  <si>
    <t>COMMITTED SHAREHOLDER FUNDING (e.g EQUITY/LOANS)</t>
  </si>
  <si>
    <t>Type of funding (e.g. EQUITY/LOAN)</t>
  </si>
  <si>
    <t>Impact of stress scenario on line items</t>
  </si>
  <si>
    <t>Other types of funding not indicated above</t>
  </si>
  <si>
    <t>Type of funding (Equity/Loan)</t>
  </si>
  <si>
    <t>Committed Shareholder Funding (Equity/Loans)</t>
  </si>
  <si>
    <t>Bank Balances Including Central Bank Balances, excluding amounts held for minimum regulatory capital purposes</t>
  </si>
  <si>
    <t>Money market instruments and government securities, excluding amounts held for minimum regulatory capital purposes</t>
  </si>
  <si>
    <r>
      <t>For each of the line items please</t>
    </r>
    <r>
      <rPr>
        <sz val="11"/>
        <color rgb="FFFF0000"/>
        <rFont val="Arial"/>
        <family val="2"/>
      </rPr>
      <t xml:space="preserve"> </t>
    </r>
    <r>
      <rPr>
        <sz val="11"/>
        <color theme="3"/>
        <rFont val="Arial"/>
        <family val="2"/>
      </rPr>
      <t xml:space="preserve">report </t>
    </r>
    <r>
      <rPr>
        <sz val="11"/>
        <color theme="4" tint="-0.499984740745262"/>
        <rFont val="Arial"/>
        <family val="2"/>
      </rPr>
      <t>stressed amount after applying the stressed scenario.</t>
    </r>
  </si>
  <si>
    <t>Only stress scenarios and the percentage impact on the BAU figures should be shown on this tab</t>
  </si>
  <si>
    <t>Stress scenario description:</t>
  </si>
  <si>
    <t>Show only the percentage increase/decrease not Rand amounts</t>
  </si>
  <si>
    <t>Clearing Member (CM) Default - Liquidity Stress Test</t>
  </si>
  <si>
    <t>Day 1</t>
  </si>
  <si>
    <t>Liquidity Need</t>
  </si>
  <si>
    <t>Available Liquid Resources</t>
  </si>
  <si>
    <t>Liquidity Shortfall</t>
  </si>
  <si>
    <t>Total VM Profits due to the Market</t>
  </si>
  <si>
    <t>VM Gains Haircut</t>
  </si>
  <si>
    <t>VM Gains Haircut%</t>
  </si>
  <si>
    <t>Liquidity Facility Replenishment</t>
  </si>
  <si>
    <t>VM Gain Haircut Repayment</t>
  </si>
  <si>
    <t>Opening position</t>
  </si>
  <si>
    <t>Daily utilisation</t>
  </si>
  <si>
    <t>Closing position</t>
  </si>
  <si>
    <t>Liquidity Facilities</t>
  </si>
  <si>
    <t>Total Liquidity Facilities (including facility with defaulting CM)</t>
  </si>
  <si>
    <t>Liquidity Facility of Defaulting CM</t>
  </si>
  <si>
    <t>Total Liquidity Facilities (excluding facility with defaulting CM)</t>
  </si>
  <si>
    <t>Liquidity Facilities that can be applied to meeting Liquidity Need</t>
  </si>
  <si>
    <t>Margin Collateral</t>
  </si>
  <si>
    <t>Total IM on Call (excluding IM invested with defaulting CM)</t>
  </si>
  <si>
    <t>The value of the IM of the affected entities that may be applied to meeting their VM obligations</t>
  </si>
  <si>
    <t>CM excess sEAD profits that can be applied to meeting obligations of it's affected clients</t>
  </si>
  <si>
    <t>Less any securities collateral that is not yet liquidated by end of Day 1 and 2*</t>
  </si>
  <si>
    <t>*Where securities collateral forms part of the initial margin of the affected entities, securities will be returned to the clearing members once positions are closed out or will be liquidated and used in the case of a default</t>
  </si>
  <si>
    <t>Default Fund on Call (excluding DF contribution invested with defaulting CM)</t>
  </si>
  <si>
    <t>Available Default Fund (excluding defaulting CM) that can be applied to meeting Liquidity Need</t>
  </si>
  <si>
    <t>Default Fund utilised</t>
  </si>
  <si>
    <t>Liquidity Facility provided by Institution</t>
  </si>
  <si>
    <t>Default Fund invested by Institution</t>
  </si>
  <si>
    <t>Day 4</t>
  </si>
  <si>
    <t>Day 5</t>
  </si>
  <si>
    <t>Day 6</t>
  </si>
  <si>
    <t>Day 7</t>
  </si>
  <si>
    <t>Liquid resources that can be applied</t>
  </si>
  <si>
    <t>Day2</t>
  </si>
  <si>
    <t>VM obligation defaulted on by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</si>
</sst>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_);_(* \(#,##0\);_(* &quot;-&quot;??_);_(@_)"/>
    <numFmt numFmtId="165" formatCode="_ * #,##0_ ;_ * \-#,##0_ ;_ * &quot;-&quot;??_ ;_ @_ "/>
    <numFmt numFmtId="166" formatCode="yyyy/mm/dd;@"/>
    <numFmt numFmtId="167" formatCode="[$-F800]dddd\,\ mmmm\ dd\,\ yyyy"/>
    <numFmt numFmtId="168" formatCode="0;\-0;\-;@"/>
    <numFmt numFmtId="169" formatCode="_-&quot;R&quot;* #,##0_-;\-&quot;R&quot;* #,##0_-;_-&quot;R&quot;* &quot;-&quot;??_-;_-@_-"/>
    <numFmt numFmtId="170" formatCode="_-&quot;R&quot;* #,##0.00_-;\-&quot;R&quot;* #,##0.00_-;_-&quot;R&quot;* &quot;-&quot;??_-;_-@_-"/>
    <numFmt numFmtId="171" formatCode="_ * #,##0.0000000000_ ;_ * \-#,##0.0000000000_ ;_ * &quot;-&quot;??_ ;_ @_ "/>
  </numFmts>
  <fonts count="58" x14ac:knownFonts="1">
    <font>
      <sz val="11"/>
      <color theme="1"/>
      <name val="Calibri"/>
      <family val="2"/>
      <scheme val="minor"/>
    </font>
    <font>
      <b/>
      <sz val="11"/>
      <color theme="1"/>
      <name val="Calibri"/>
      <family val="2"/>
      <scheme val="minor"/>
    </font>
    <font>
      <sz val="11"/>
      <color theme="1"/>
      <name val="Calibri"/>
      <family val="2"/>
      <scheme val="minor"/>
    </font>
    <font>
      <b/>
      <sz val="13"/>
      <color theme="3"/>
      <name val="Calibri"/>
      <family val="2"/>
      <scheme val="minor"/>
    </font>
    <font>
      <b/>
      <sz val="11"/>
      <color theme="3"/>
      <name val="Century Gothic"/>
      <family val="2"/>
    </font>
    <font>
      <sz val="10"/>
      <name val="Arial"/>
      <family val="2"/>
    </font>
    <font>
      <sz val="11"/>
      <name val="Century Gothic"/>
      <family val="2"/>
    </font>
    <font>
      <sz val="10"/>
      <name val="Century Gothic"/>
      <family val="2"/>
    </font>
    <font>
      <b/>
      <sz val="11"/>
      <color theme="4" tint="-0.499984740745262"/>
      <name val="Century Gothic"/>
      <family val="2"/>
    </font>
    <font>
      <sz val="11"/>
      <color theme="4" tint="-0.499984740745262"/>
      <name val="Century Gothic"/>
      <family val="2"/>
    </font>
    <font>
      <sz val="10"/>
      <color theme="1"/>
      <name val="Arial"/>
      <family val="2"/>
    </font>
    <font>
      <sz val="9"/>
      <name val="Arial"/>
      <family val="2"/>
    </font>
    <font>
      <sz val="9"/>
      <color theme="0"/>
      <name val="Arial"/>
      <family val="2"/>
    </font>
    <font>
      <sz val="9"/>
      <color theme="4" tint="-0.499984740745262"/>
      <name val="Arial"/>
      <family val="2"/>
    </font>
    <font>
      <b/>
      <sz val="12"/>
      <color theme="3" tint="-0.249977111117893"/>
      <name val="Arial"/>
      <family val="2"/>
    </font>
    <font>
      <b/>
      <sz val="12"/>
      <color theme="0"/>
      <name val="Arial"/>
      <family val="2"/>
    </font>
    <font>
      <b/>
      <u/>
      <sz val="12"/>
      <color theme="1"/>
      <name val="Arial"/>
      <family val="2"/>
    </font>
    <font>
      <u/>
      <sz val="11"/>
      <color theme="1"/>
      <name val="Arial"/>
      <family val="2"/>
    </font>
    <font>
      <sz val="11"/>
      <color theme="1"/>
      <name val="Arial"/>
      <family val="2"/>
    </font>
    <font>
      <sz val="11"/>
      <color theme="0"/>
      <name val="Calibri"/>
      <family val="2"/>
      <scheme val="minor"/>
    </font>
    <font>
      <sz val="11"/>
      <color theme="0"/>
      <name val="Arial"/>
      <family val="2"/>
    </font>
    <font>
      <u/>
      <sz val="11"/>
      <color theme="0"/>
      <name val="Arial"/>
      <family val="2"/>
    </font>
    <font>
      <i/>
      <sz val="10"/>
      <color theme="4" tint="-0.499984740745262"/>
      <name val="Century Gothic"/>
      <family val="2"/>
    </font>
    <font>
      <sz val="8"/>
      <color theme="1"/>
      <name val="Calibri"/>
      <family val="2"/>
    </font>
    <font>
      <sz val="11"/>
      <name val="Calibri"/>
      <family val="2"/>
      <scheme val="minor"/>
    </font>
    <font>
      <b/>
      <sz val="14"/>
      <color theme="4" tint="-0.499984740745262"/>
      <name val="Century Gothic"/>
      <family val="2"/>
    </font>
    <font>
      <b/>
      <u/>
      <sz val="11"/>
      <color theme="4" tint="-0.499984740745262"/>
      <name val="Century Gothic"/>
      <family val="2"/>
    </font>
    <font>
      <sz val="8"/>
      <color theme="1"/>
      <name val="Calibri"/>
      <family val="2"/>
      <scheme val="minor"/>
    </font>
    <font>
      <sz val="9"/>
      <color theme="0"/>
      <name val="Century Gothic"/>
      <family val="2"/>
    </font>
    <font>
      <sz val="11"/>
      <color theme="4" tint="-0.499984740745262"/>
      <name val="Arial"/>
      <family val="2"/>
    </font>
    <font>
      <b/>
      <sz val="11"/>
      <color theme="4" tint="-0.499984740745262"/>
      <name val="Arial"/>
      <family val="2"/>
    </font>
    <font>
      <i/>
      <sz val="11"/>
      <color theme="1"/>
      <name val="Arial"/>
      <family val="2"/>
    </font>
    <font>
      <b/>
      <sz val="11"/>
      <color theme="1"/>
      <name val="Arial"/>
      <family val="2"/>
    </font>
    <font>
      <b/>
      <u val="double"/>
      <sz val="11"/>
      <color theme="4" tint="-0.499984740745262"/>
      <name val="Arial"/>
      <family val="2"/>
    </font>
    <font>
      <b/>
      <sz val="16"/>
      <color theme="3" tint="-0.249977111117893"/>
      <name val="Arial"/>
      <family val="2"/>
    </font>
    <font>
      <sz val="11"/>
      <color theme="3" tint="-0.249977111117893"/>
      <name val="Arial"/>
      <family val="2"/>
    </font>
    <font>
      <i/>
      <sz val="11"/>
      <color theme="3" tint="-0.249977111117893"/>
      <name val="Arial"/>
      <family val="2"/>
    </font>
    <font>
      <b/>
      <sz val="11"/>
      <color theme="3" tint="-0.249977111117893"/>
      <name val="Arial"/>
      <family val="2"/>
    </font>
    <font>
      <sz val="8"/>
      <name val="Calibri"/>
      <family val="2"/>
      <scheme val="minor"/>
    </font>
    <font>
      <b/>
      <i/>
      <sz val="11"/>
      <color theme="1"/>
      <name val="Arial"/>
      <family val="2"/>
    </font>
    <font>
      <sz val="8"/>
      <color theme="1"/>
      <name val="Arial"/>
      <family val="2"/>
    </font>
    <font>
      <b/>
      <sz val="11"/>
      <color theme="3"/>
      <name val="Arial"/>
      <family val="2"/>
    </font>
    <font>
      <i/>
      <sz val="11"/>
      <color theme="3"/>
      <name val="Arial"/>
      <family val="2"/>
    </font>
    <font>
      <sz val="10"/>
      <color theme="0"/>
      <name val="Arial"/>
      <family val="2"/>
    </font>
    <font>
      <sz val="11"/>
      <color rgb="FFFF0000"/>
      <name val="Arial"/>
      <family val="2"/>
    </font>
    <font>
      <b/>
      <sz val="11"/>
      <color rgb="FFFF0000"/>
      <name val="Arial"/>
      <family val="2"/>
    </font>
    <font>
      <sz val="11"/>
      <color theme="4" tint="-0.499984740745262"/>
      <name val="Calibri"/>
      <family val="2"/>
      <scheme val="minor"/>
    </font>
    <font>
      <b/>
      <sz val="10"/>
      <color theme="4" tint="-0.499984740745262"/>
      <name val="Arial"/>
      <family val="2"/>
    </font>
    <font>
      <sz val="11"/>
      <color theme="3"/>
      <name val="Arial"/>
      <family val="2"/>
    </font>
    <font>
      <i/>
      <sz val="11"/>
      <name val="Arial"/>
      <family val="2"/>
    </font>
    <font>
      <b/>
      <sz val="10"/>
      <color theme="3" tint="-0.249977111117893"/>
      <name val="Arial"/>
      <family val="2"/>
    </font>
    <font>
      <sz val="10"/>
      <color theme="4" tint="-0.499984740745262"/>
      <name val="Arial"/>
      <family val="2"/>
    </font>
    <font>
      <b/>
      <sz val="10"/>
      <color theme="3"/>
      <name val="Arial"/>
      <family val="2"/>
    </font>
    <font>
      <i/>
      <sz val="10"/>
      <color theme="3"/>
      <name val="Arial"/>
      <family val="2"/>
    </font>
    <font>
      <b/>
      <sz val="10"/>
      <color rgb="FFFF0000"/>
      <name val="Arial"/>
      <family val="2"/>
    </font>
    <font>
      <sz val="10"/>
      <color rgb="FFFF0000"/>
      <name val="Arial"/>
      <family val="2"/>
    </font>
    <font>
      <i/>
      <sz val="8"/>
      <color rgb="FFFF0000"/>
      <name val="Arial"/>
      <family val="2"/>
    </font>
    <font>
      <b/>
      <u val="double"/>
      <sz val="10"/>
      <color theme="4" tint="-0.499984740745262"/>
      <name val="Arial"/>
      <family val="2"/>
    </font>
  </fonts>
  <fills count="11">
    <fill>
      <patternFill patternType="none"/>
    </fill>
    <fill>
      <patternFill patternType="gray125"/>
    </fill>
    <fill>
      <patternFill patternType="solid">
        <fgColor theme="0"/>
        <bgColor indexed="64"/>
      </patternFill>
    </fill>
    <fill>
      <patternFill patternType="solid">
        <fgColor rgb="FFDCB996"/>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rgb="FFC3874B"/>
        <bgColor indexed="64"/>
      </patternFill>
    </fill>
    <fill>
      <patternFill patternType="solid">
        <fgColor rgb="FFF9F9F9"/>
      </patternFill>
    </fill>
    <fill>
      <patternFill patternType="solid">
        <fgColor theme="0" tint="-4.9989318521683403E-2"/>
        <bgColor indexed="64"/>
      </patternFill>
    </fill>
    <fill>
      <patternFill patternType="solid">
        <fgColor theme="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bottom style="thick">
        <color theme="4"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bottom style="thin">
        <color theme="3" tint="-0.249977111117893"/>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top style="thin">
        <color theme="3" tint="-0.249977111117893"/>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3" tint="-0.249977111117893"/>
      </right>
      <top style="thin">
        <color theme="3" tint="-0.249977111117893"/>
      </top>
      <bottom style="thin">
        <color theme="3" tint="-0.249977111117893"/>
      </bottom>
      <diagonal/>
    </border>
    <border>
      <left style="medium">
        <color theme="3" tint="-0.24994659260841701"/>
      </left>
      <right style="medium">
        <color theme="3" tint="-0.24994659260841701"/>
      </right>
      <top style="medium">
        <color theme="3" tint="-0.24994659260841701"/>
      </top>
      <bottom style="medium">
        <color theme="3" tint="-0.24994659260841701"/>
      </bottom>
      <diagonal/>
    </border>
    <border>
      <left style="medium">
        <color theme="3" tint="-0.24994659260841701"/>
      </left>
      <right/>
      <top style="medium">
        <color theme="3" tint="-0.24994659260841701"/>
      </top>
      <bottom style="medium">
        <color theme="3" tint="-0.24994659260841701"/>
      </bottom>
      <diagonal/>
    </border>
    <border>
      <left/>
      <right/>
      <top style="medium">
        <color theme="3" tint="-0.24994659260841701"/>
      </top>
      <bottom style="medium">
        <color theme="3" tint="-0.24994659260841701"/>
      </bottom>
      <diagonal/>
    </border>
    <border>
      <left/>
      <right style="medium">
        <color theme="3" tint="-0.24994659260841701"/>
      </right>
      <top style="medium">
        <color theme="3" tint="-0.24994659260841701"/>
      </top>
      <bottom style="medium">
        <color theme="3" tint="-0.24994659260841701"/>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959595"/>
      </left>
      <right/>
      <top style="thin">
        <color rgb="FF959595"/>
      </top>
      <bottom/>
      <diagonal/>
    </border>
    <border>
      <left style="thin">
        <color rgb="FF959595"/>
      </left>
      <right/>
      <top style="thin">
        <color rgb="FF959595"/>
      </top>
      <bottom style="thin">
        <color rgb="FF959595"/>
      </bottom>
      <diagonal/>
    </border>
    <border>
      <left/>
      <right style="medium">
        <color indexed="64"/>
      </right>
      <top/>
      <bottom style="medium">
        <color indexed="64"/>
      </bottom>
      <diagonal/>
    </border>
    <border>
      <left style="thin">
        <color theme="3" tint="-0.249977111117893"/>
      </left>
      <right style="thin">
        <color theme="3" tint="-0.249977111117893"/>
      </right>
      <top style="medium">
        <color indexed="64"/>
      </top>
      <bottom style="thin">
        <color theme="3" tint="-0.249977111117893"/>
      </bottom>
      <diagonal/>
    </border>
    <border>
      <left style="thin">
        <color indexed="64"/>
      </left>
      <right style="medium">
        <color indexed="64"/>
      </right>
      <top style="medium">
        <color indexed="64"/>
      </top>
      <bottom style="thin">
        <color indexed="64"/>
      </bottom>
      <diagonal/>
    </border>
    <border>
      <left style="thin">
        <color theme="3" tint="-0.249977111117893"/>
      </left>
      <right style="thin">
        <color theme="3" tint="-0.249977111117893"/>
      </right>
      <top style="thin">
        <color theme="3" tint="-0.249977111117893"/>
      </top>
      <bottom style="medium">
        <color indexed="64"/>
      </bottom>
      <diagonal/>
    </border>
    <border>
      <left style="medium">
        <color indexed="64"/>
      </left>
      <right style="thin">
        <color indexed="64"/>
      </right>
      <top/>
      <bottom/>
      <diagonal/>
    </border>
    <border>
      <left style="thin">
        <color theme="3" tint="-0.249977111117893"/>
      </left>
      <right style="thin">
        <color theme="3" tint="-0.249977111117893"/>
      </right>
      <top/>
      <bottom/>
      <diagonal/>
    </border>
    <border>
      <left/>
      <right style="hair">
        <color auto="1"/>
      </right>
      <top style="medium">
        <color indexed="64"/>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thin">
        <color theme="3" tint="-0.249977111117893"/>
      </right>
      <top style="thin">
        <color theme="3" tint="-0.249977111117893"/>
      </top>
      <bottom style="thin">
        <color theme="3" tint="-0.249977111117893"/>
      </bottom>
      <diagonal/>
    </border>
    <border>
      <left style="medium">
        <color indexed="64"/>
      </left>
      <right style="hair">
        <color auto="1"/>
      </right>
      <top style="medium">
        <color indexed="64"/>
      </top>
      <bottom/>
      <diagonal/>
    </border>
    <border>
      <left/>
      <right/>
      <top style="thin">
        <color theme="3" tint="-0.249977111117893"/>
      </top>
      <bottom style="thin">
        <color theme="3" tint="-0.249977111117893"/>
      </bottom>
      <diagonal/>
    </border>
    <border>
      <left/>
      <right/>
      <top/>
      <bottom style="medium">
        <color theme="3" tint="-0.24994659260841701"/>
      </bottom>
      <diagonal/>
    </border>
    <border>
      <left style="medium">
        <color theme="3" tint="-0.24994659260841701"/>
      </left>
      <right style="medium">
        <color theme="3" tint="-0.24994659260841701"/>
      </right>
      <top style="medium">
        <color theme="3" tint="-0.24994659260841701"/>
      </top>
      <bottom/>
      <diagonal/>
    </border>
    <border>
      <left style="medium">
        <color theme="3" tint="-0.24994659260841701"/>
      </left>
      <right style="medium">
        <color theme="3" tint="-0.24994659260841701"/>
      </right>
      <top/>
      <bottom style="medium">
        <color theme="3" tint="-0.24994659260841701"/>
      </bottom>
      <diagonal/>
    </border>
    <border>
      <left/>
      <right style="thin">
        <color theme="3" tint="-0.249977111117893"/>
      </right>
      <top/>
      <bottom style="thin">
        <color theme="3" tint="-0.249977111117893"/>
      </bottom>
      <diagonal/>
    </border>
    <border>
      <left/>
      <right style="thin">
        <color theme="3" tint="-0.249977111117893"/>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hair">
        <color auto="1"/>
      </right>
      <top style="thin">
        <color indexed="64"/>
      </top>
      <bottom style="medium">
        <color indexed="64"/>
      </bottom>
      <diagonal/>
    </border>
    <border>
      <left style="thin">
        <color indexed="64"/>
      </left>
      <right style="thin">
        <color indexed="64"/>
      </right>
      <top style="thin">
        <color theme="3" tint="-0.249977111117893"/>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theme="3" tint="-0.249977111117893"/>
      </left>
      <right style="thin">
        <color theme="3" tint="-0.249977111117893"/>
      </right>
      <top/>
      <bottom style="medium">
        <color indexed="64"/>
      </bottom>
      <diagonal/>
    </border>
    <border>
      <left/>
      <right/>
      <top/>
      <bottom style="thin">
        <color theme="3" tint="-0.249977111117893"/>
      </bottom>
      <diagonal/>
    </border>
  </borders>
  <cellStyleXfs count="8">
    <xf numFmtId="0" fontId="0" fillId="0" borderId="0"/>
    <xf numFmtId="43" fontId="2" fillId="0" borderId="0" applyFont="0" applyFill="0" applyBorder="0" applyAlignment="0" applyProtection="0"/>
    <xf numFmtId="0" fontId="3" fillId="0" borderId="20" applyNumberFormat="0" applyFill="0" applyAlignment="0" applyProtection="0"/>
    <xf numFmtId="0" fontId="5" fillId="0" borderId="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cellStyleXfs>
  <cellXfs count="447">
    <xf numFmtId="0" fontId="0" fillId="0" borderId="0" xfId="0"/>
    <xf numFmtId="0" fontId="0" fillId="2" borderId="0" xfId="0" applyFill="1"/>
    <xf numFmtId="0" fontId="0" fillId="2" borderId="7" xfId="0" applyFill="1" applyBorder="1"/>
    <xf numFmtId="0" fontId="0" fillId="2" borderId="1" xfId="0" applyFill="1" applyBorder="1"/>
    <xf numFmtId="0" fontId="0" fillId="2" borderId="8" xfId="0" applyFill="1" applyBorder="1"/>
    <xf numFmtId="0" fontId="1" fillId="2" borderId="0" xfId="0" applyFont="1" applyFill="1"/>
    <xf numFmtId="0" fontId="0" fillId="2" borderId="5" xfId="0" applyFill="1" applyBorder="1"/>
    <xf numFmtId="0" fontId="0" fillId="2" borderId="9" xfId="0" applyFill="1" applyBorder="1"/>
    <xf numFmtId="0" fontId="0" fillId="2" borderId="2" xfId="0" applyFill="1" applyBorder="1"/>
    <xf numFmtId="0" fontId="0" fillId="2" borderId="3" xfId="0" applyFill="1" applyBorder="1"/>
    <xf numFmtId="0" fontId="0" fillId="2" borderId="4" xfId="0" applyFill="1" applyBorder="1"/>
    <xf numFmtId="0" fontId="0" fillId="2" borderId="15" xfId="0" applyFill="1" applyBorder="1"/>
    <xf numFmtId="0" fontId="0" fillId="2" borderId="10" xfId="0" applyFill="1" applyBorder="1"/>
    <xf numFmtId="0" fontId="0" fillId="2" borderId="7" xfId="0" applyFill="1" applyBorder="1" applyAlignment="1">
      <alignment horizontal="left" indent="1"/>
    </xf>
    <xf numFmtId="0" fontId="0" fillId="2" borderId="0" xfId="0" applyFill="1" applyAlignment="1">
      <alignment horizontal="left"/>
    </xf>
    <xf numFmtId="0" fontId="0" fillId="2" borderId="11" xfId="0" applyFill="1" applyBorder="1"/>
    <xf numFmtId="0" fontId="0" fillId="2" borderId="18" xfId="0" applyFill="1" applyBorder="1"/>
    <xf numFmtId="0" fontId="1" fillId="2" borderId="2" xfId="0" applyFont="1" applyFill="1" applyBorder="1"/>
    <xf numFmtId="0" fontId="1" fillId="2" borderId="3" xfId="0" applyFont="1" applyFill="1" applyBorder="1"/>
    <xf numFmtId="0" fontId="1" fillId="2" borderId="3" xfId="0" applyFont="1" applyFill="1" applyBorder="1" applyAlignment="1">
      <alignment wrapText="1"/>
    </xf>
    <xf numFmtId="0" fontId="1" fillId="2" borderId="4" xfId="0" applyFont="1" applyFill="1" applyBorder="1" applyAlignment="1">
      <alignment wrapText="1"/>
    </xf>
    <xf numFmtId="0" fontId="0" fillId="2" borderId="9" xfId="0" applyFill="1" applyBorder="1" applyAlignment="1">
      <alignment horizontal="left" indent="1"/>
    </xf>
    <xf numFmtId="0" fontId="0" fillId="2" borderId="16" xfId="0" applyFill="1" applyBorder="1"/>
    <xf numFmtId="0" fontId="0" fillId="2" borderId="10" xfId="0" applyFill="1" applyBorder="1" applyAlignment="1">
      <alignment horizontal="left" indent="1"/>
    </xf>
    <xf numFmtId="0" fontId="0" fillId="2" borderId="19" xfId="0" applyFill="1" applyBorder="1" applyAlignment="1">
      <alignment horizontal="left" indent="1"/>
    </xf>
    <xf numFmtId="0" fontId="0" fillId="2" borderId="19" xfId="0" applyFill="1" applyBorder="1"/>
    <xf numFmtId="0" fontId="1" fillId="2" borderId="3" xfId="0" applyFont="1" applyFill="1" applyBorder="1" applyAlignment="1">
      <alignment horizontal="center"/>
    </xf>
    <xf numFmtId="0" fontId="1" fillId="0" borderId="0" xfId="0" applyFont="1"/>
    <xf numFmtId="0" fontId="0" fillId="0" borderId="1" xfId="0" applyBorder="1"/>
    <xf numFmtId="0" fontId="0" fillId="0" borderId="18" xfId="0" applyBorder="1"/>
    <xf numFmtId="0" fontId="0" fillId="0" borderId="11" xfId="0" applyBorder="1"/>
    <xf numFmtId="9" fontId="0" fillId="2" borderId="0" xfId="0" applyNumberFormat="1" applyFill="1" applyAlignment="1">
      <alignment horizontal="center" vertical="center"/>
    </xf>
    <xf numFmtId="0" fontId="4" fillId="2" borderId="20" xfId="2" applyNumberFormat="1" applyFont="1" applyFill="1" applyAlignment="1" applyProtection="1">
      <alignment vertical="center"/>
      <protection locked="0"/>
    </xf>
    <xf numFmtId="0" fontId="6" fillId="2" borderId="0" xfId="3" applyFont="1" applyFill="1"/>
    <xf numFmtId="0" fontId="9" fillId="2" borderId="5" xfId="4" applyFont="1" applyFill="1" applyBorder="1"/>
    <xf numFmtId="165" fontId="10" fillId="3" borderId="34" xfId="1" applyNumberFormat="1" applyFont="1" applyFill="1" applyBorder="1" applyAlignment="1" applyProtection="1">
      <alignment vertical="center" shrinkToFit="1"/>
      <protection locked="0"/>
    </xf>
    <xf numFmtId="165" fontId="10" fillId="3" borderId="35" xfId="1" applyNumberFormat="1" applyFont="1" applyFill="1" applyBorder="1" applyAlignment="1" applyProtection="1">
      <alignment vertical="center" shrinkToFit="1"/>
      <protection locked="0"/>
    </xf>
    <xf numFmtId="0" fontId="1" fillId="0" borderId="23" xfId="0" applyFont="1" applyBorder="1" applyAlignment="1">
      <alignment horizontal="center"/>
    </xf>
    <xf numFmtId="164" fontId="8" fillId="2" borderId="38" xfId="5" applyNumberFormat="1" applyFont="1" applyFill="1" applyBorder="1" applyAlignment="1">
      <alignment horizontal="center"/>
    </xf>
    <xf numFmtId="164" fontId="8" fillId="2" borderId="39" xfId="5" applyNumberFormat="1" applyFont="1" applyFill="1" applyBorder="1" applyAlignment="1">
      <alignment horizontal="center"/>
    </xf>
    <xf numFmtId="164" fontId="8" fillId="2" borderId="40" xfId="5" applyNumberFormat="1" applyFont="1" applyFill="1" applyBorder="1" applyAlignment="1">
      <alignment horizontal="center"/>
    </xf>
    <xf numFmtId="164" fontId="8" fillId="4" borderId="41" xfId="5" applyNumberFormat="1" applyFont="1" applyFill="1" applyBorder="1"/>
    <xf numFmtId="0" fontId="8" fillId="2" borderId="5" xfId="4" applyFont="1" applyFill="1" applyBorder="1"/>
    <xf numFmtId="0" fontId="8" fillId="2" borderId="44" xfId="4" applyFont="1" applyFill="1" applyBorder="1"/>
    <xf numFmtId="0" fontId="8" fillId="2" borderId="0" xfId="4" applyFont="1" applyFill="1"/>
    <xf numFmtId="0" fontId="1" fillId="2" borderId="0" xfId="0" applyFont="1" applyFill="1" applyAlignment="1">
      <alignment horizontal="center"/>
    </xf>
    <xf numFmtId="0" fontId="0" fillId="2" borderId="14" xfId="0" applyFill="1" applyBorder="1"/>
    <xf numFmtId="165" fontId="10" fillId="0" borderId="13" xfId="1" applyNumberFormat="1" applyFont="1" applyFill="1" applyBorder="1" applyAlignment="1" applyProtection="1">
      <alignment vertical="center" shrinkToFit="1"/>
      <protection locked="0"/>
    </xf>
    <xf numFmtId="165" fontId="10" fillId="2" borderId="21" xfId="1" applyNumberFormat="1" applyFont="1" applyFill="1" applyBorder="1" applyAlignment="1" applyProtection="1">
      <alignment vertical="center" shrinkToFit="1"/>
      <protection locked="0"/>
    </xf>
    <xf numFmtId="165" fontId="10" fillId="2" borderId="22" xfId="1" applyNumberFormat="1" applyFont="1" applyFill="1" applyBorder="1" applyAlignment="1" applyProtection="1">
      <alignment vertical="center" shrinkToFit="1"/>
      <protection locked="0"/>
    </xf>
    <xf numFmtId="0" fontId="8" fillId="2" borderId="0" xfId="4" applyFont="1" applyFill="1" applyAlignment="1">
      <alignment horizontal="center" vertical="center"/>
    </xf>
    <xf numFmtId="0" fontId="7" fillId="2" borderId="0" xfId="3" applyFont="1" applyFill="1"/>
    <xf numFmtId="164" fontId="13" fillId="4" borderId="1" xfId="5" applyNumberFormat="1" applyFont="1" applyFill="1" applyBorder="1" applyAlignment="1"/>
    <xf numFmtId="0" fontId="12" fillId="2" borderId="0" xfId="0" applyFont="1" applyFill="1" applyAlignment="1">
      <alignment horizontal="left" vertical="center"/>
    </xf>
    <xf numFmtId="0" fontId="11" fillId="3" borderId="1" xfId="0" applyFont="1" applyFill="1" applyBorder="1" applyAlignment="1">
      <alignment horizontal="left" vertical="center"/>
    </xf>
    <xf numFmtId="0" fontId="12" fillId="6" borderId="1" xfId="0" applyFont="1" applyFill="1" applyBorder="1" applyAlignment="1">
      <alignment horizontal="left" vertical="center"/>
    </xf>
    <xf numFmtId="0" fontId="14" fillId="2" borderId="49" xfId="0" applyFont="1" applyFill="1" applyBorder="1" applyAlignment="1">
      <alignment horizontal="left" vertical="center"/>
    </xf>
    <xf numFmtId="0" fontId="14" fillId="5" borderId="49" xfId="0" applyFont="1" applyFill="1" applyBorder="1" applyAlignment="1">
      <alignment horizontal="center" vertical="center"/>
    </xf>
    <xf numFmtId="0" fontId="1" fillId="2" borderId="33" xfId="0" applyFont="1" applyFill="1" applyBorder="1"/>
    <xf numFmtId="0" fontId="0" fillId="2" borderId="24" xfId="0" applyFill="1" applyBorder="1"/>
    <xf numFmtId="0" fontId="0" fillId="2" borderId="25" xfId="0" applyFill="1" applyBorder="1"/>
    <xf numFmtId="0" fontId="0" fillId="2" borderId="26" xfId="0" applyFill="1" applyBorder="1"/>
    <xf numFmtId="0" fontId="17" fillId="2" borderId="27" xfId="0" applyFont="1" applyFill="1" applyBorder="1"/>
    <xf numFmtId="0" fontId="0" fillId="2" borderId="28" xfId="0" applyFill="1" applyBorder="1"/>
    <xf numFmtId="0" fontId="0" fillId="2" borderId="27" xfId="0" applyFill="1" applyBorder="1"/>
    <xf numFmtId="0" fontId="0" fillId="2" borderId="29" xfId="0" applyFill="1" applyBorder="1"/>
    <xf numFmtId="0" fontId="0" fillId="2" borderId="30" xfId="0" applyFill="1" applyBorder="1"/>
    <xf numFmtId="0" fontId="0" fillId="2" borderId="31" xfId="0" applyFill="1" applyBorder="1"/>
    <xf numFmtId="166" fontId="15" fillId="2" borderId="0" xfId="0" applyNumberFormat="1" applyFont="1" applyFill="1" applyAlignment="1" applyProtection="1">
      <alignment vertical="center"/>
      <protection locked="0"/>
    </xf>
    <xf numFmtId="43" fontId="10" fillId="3" borderId="36" xfId="1" applyFont="1" applyFill="1" applyBorder="1" applyAlignment="1" applyProtection="1">
      <alignment vertical="center" shrinkToFit="1"/>
      <protection locked="0"/>
    </xf>
    <xf numFmtId="43" fontId="10" fillId="3" borderId="37" xfId="1" applyFont="1" applyFill="1" applyBorder="1" applyAlignment="1" applyProtection="1">
      <alignment vertical="center" shrinkToFit="1"/>
      <protection locked="0"/>
    </xf>
    <xf numFmtId="43" fontId="10" fillId="3" borderId="34" xfId="1" applyFont="1" applyFill="1" applyBorder="1" applyAlignment="1" applyProtection="1">
      <alignment vertical="center" shrinkToFit="1"/>
      <protection locked="0"/>
    </xf>
    <xf numFmtId="43" fontId="10" fillId="3" borderId="35" xfId="1" applyFont="1" applyFill="1" applyBorder="1" applyAlignment="1" applyProtection="1">
      <alignment vertical="center" shrinkToFit="1"/>
      <protection locked="0"/>
    </xf>
    <xf numFmtId="43" fontId="8" fillId="4" borderId="32" xfId="1" applyFont="1" applyFill="1" applyBorder="1"/>
    <xf numFmtId="43" fontId="8" fillId="4" borderId="18" xfId="1" applyFont="1" applyFill="1" applyBorder="1"/>
    <xf numFmtId="43" fontId="8" fillId="4" borderId="1" xfId="1" applyFont="1" applyFill="1" applyBorder="1"/>
    <xf numFmtId="43" fontId="10" fillId="3" borderId="42" xfId="1" applyFont="1" applyFill="1" applyBorder="1" applyAlignment="1" applyProtection="1">
      <alignment vertical="center" shrinkToFit="1"/>
      <protection locked="0"/>
    </xf>
    <xf numFmtId="43" fontId="10" fillId="3" borderId="43" xfId="1" applyFont="1" applyFill="1" applyBorder="1" applyAlignment="1" applyProtection="1">
      <alignment vertical="center" shrinkToFit="1"/>
      <protection locked="0"/>
    </xf>
    <xf numFmtId="43" fontId="8" fillId="4" borderId="11" xfId="1" applyFont="1" applyFill="1" applyBorder="1"/>
    <xf numFmtId="43" fontId="8" fillId="4" borderId="46" xfId="1" applyFont="1" applyFill="1" applyBorder="1"/>
    <xf numFmtId="43" fontId="8" fillId="4" borderId="47" xfId="1" applyFont="1" applyFill="1" applyBorder="1"/>
    <xf numFmtId="43" fontId="0" fillId="2" borderId="0" xfId="1" applyFont="1" applyFill="1"/>
    <xf numFmtId="43" fontId="0" fillId="2" borderId="0" xfId="1" applyFont="1" applyFill="1" applyBorder="1"/>
    <xf numFmtId="43" fontId="0" fillId="2" borderId="3" xfId="1" applyFont="1" applyFill="1" applyBorder="1"/>
    <xf numFmtId="43" fontId="0" fillId="2" borderId="4" xfId="1" applyFont="1" applyFill="1" applyBorder="1"/>
    <xf numFmtId="43" fontId="0" fillId="2" borderId="6" xfId="1" applyFont="1" applyFill="1" applyBorder="1"/>
    <xf numFmtId="0" fontId="19" fillId="2" borderId="0" xfId="0" applyFont="1" applyFill="1"/>
    <xf numFmtId="0" fontId="21" fillId="2" borderId="27" xfId="0" applyFont="1" applyFill="1" applyBorder="1"/>
    <xf numFmtId="0" fontId="19" fillId="2" borderId="28" xfId="0" applyFont="1" applyFill="1" applyBorder="1"/>
    <xf numFmtId="0" fontId="0" fillId="2" borderId="0" xfId="0" applyFill="1" applyAlignment="1">
      <alignment horizontal="center"/>
    </xf>
    <xf numFmtId="0" fontId="8" fillId="2" borderId="44" xfId="4" applyFont="1" applyFill="1" applyBorder="1" applyAlignment="1">
      <alignment horizontal="center"/>
    </xf>
    <xf numFmtId="0" fontId="0" fillId="0" borderId="1" xfId="0" applyBorder="1" applyAlignment="1">
      <alignment horizontal="center"/>
    </xf>
    <xf numFmtId="0" fontId="0" fillId="0" borderId="11" xfId="0" applyBorder="1" applyAlignment="1">
      <alignment horizontal="center"/>
    </xf>
    <xf numFmtId="0" fontId="0" fillId="0" borderId="45" xfId="0" applyBorder="1" applyAlignment="1">
      <alignment horizontal="center"/>
    </xf>
    <xf numFmtId="0" fontId="1" fillId="0" borderId="0" xfId="0" applyFont="1" applyAlignment="1">
      <alignment horizontal="center"/>
    </xf>
    <xf numFmtId="0" fontId="8" fillId="2" borderId="0" xfId="4" applyFont="1" applyFill="1" applyAlignment="1">
      <alignment horizontal="center"/>
    </xf>
    <xf numFmtId="165" fontId="10" fillId="3" borderId="48" xfId="1" applyNumberFormat="1" applyFont="1" applyFill="1" applyBorder="1" applyAlignment="1" applyProtection="1">
      <alignment horizontal="center" vertical="center" shrinkToFit="1"/>
      <protection locked="0"/>
    </xf>
    <xf numFmtId="165" fontId="10" fillId="3" borderId="35" xfId="1" applyNumberFormat="1" applyFont="1" applyFill="1" applyBorder="1" applyAlignment="1" applyProtection="1">
      <alignment horizontal="center" vertical="center" shrinkToFit="1"/>
      <protection locked="0"/>
    </xf>
    <xf numFmtId="0" fontId="0" fillId="2" borderId="3" xfId="0" applyFill="1" applyBorder="1" applyAlignment="1">
      <alignment horizontal="center"/>
    </xf>
    <xf numFmtId="165" fontId="10" fillId="3" borderId="34" xfId="1" applyNumberFormat="1" applyFont="1" applyFill="1" applyBorder="1" applyAlignment="1" applyProtection="1">
      <alignment horizontal="center" vertical="center" shrinkToFit="1"/>
      <protection locked="0"/>
    </xf>
    <xf numFmtId="0" fontId="0" fillId="0" borderId="0" xfId="0" applyAlignment="1">
      <alignment horizontal="center"/>
    </xf>
    <xf numFmtId="0" fontId="7" fillId="2" borderId="0" xfId="3" applyFont="1" applyFill="1" applyAlignment="1">
      <alignment horizontal="center"/>
    </xf>
    <xf numFmtId="9" fontId="10" fillId="3" borderId="36" xfId="1" applyNumberFormat="1" applyFont="1" applyFill="1" applyBorder="1" applyAlignment="1" applyProtection="1">
      <alignment vertical="center" shrinkToFit="1"/>
      <protection locked="0"/>
    </xf>
    <xf numFmtId="0" fontId="22" fillId="2" borderId="5" xfId="4" applyFont="1" applyFill="1" applyBorder="1" applyAlignment="1">
      <alignment horizontal="left" indent="1"/>
    </xf>
    <xf numFmtId="43" fontId="8" fillId="4" borderId="0" xfId="1" applyFont="1" applyFill="1" applyBorder="1"/>
    <xf numFmtId="0" fontId="0" fillId="0" borderId="18" xfId="0" applyBorder="1" applyAlignment="1">
      <alignment horizontal="center"/>
    </xf>
    <xf numFmtId="0" fontId="22" fillId="2" borderId="0" xfId="4" applyFont="1" applyFill="1" applyAlignment="1">
      <alignment horizontal="left" indent="1"/>
    </xf>
    <xf numFmtId="43" fontId="9" fillId="4" borderId="18" xfId="1" applyFont="1" applyFill="1" applyBorder="1"/>
    <xf numFmtId="0" fontId="14" fillId="0" borderId="0" xfId="0" applyFont="1" applyAlignment="1">
      <alignment horizontal="left" vertical="center"/>
    </xf>
    <xf numFmtId="0" fontId="9" fillId="2" borderId="0" xfId="6" applyFont="1" applyFill="1"/>
    <xf numFmtId="0" fontId="9" fillId="2" borderId="0" xfId="6" applyFont="1" applyFill="1" applyAlignment="1">
      <alignment horizontal="center"/>
    </xf>
    <xf numFmtId="0" fontId="10" fillId="3" borderId="1" xfId="1" applyNumberFormat="1" applyFont="1" applyFill="1" applyBorder="1" applyAlignment="1" applyProtection="1">
      <alignment vertical="center" shrinkToFit="1"/>
      <protection locked="0"/>
    </xf>
    <xf numFmtId="0" fontId="8" fillId="2" borderId="0" xfId="6" applyFont="1" applyFill="1"/>
    <xf numFmtId="0" fontId="10" fillId="3" borderId="10" xfId="1" applyNumberFormat="1" applyFont="1" applyFill="1" applyBorder="1" applyAlignment="1" applyProtection="1">
      <alignment horizontal="center" vertical="center" shrinkToFit="1"/>
      <protection locked="0"/>
    </xf>
    <xf numFmtId="0" fontId="23" fillId="8" borderId="55" xfId="0" applyFont="1" applyFill="1" applyBorder="1" applyAlignment="1">
      <alignment horizontal="left" vertical="top" wrapText="1"/>
    </xf>
    <xf numFmtId="0" fontId="23" fillId="8" borderId="56" xfId="0" applyFont="1" applyFill="1" applyBorder="1" applyAlignment="1">
      <alignment horizontal="left" vertical="top" wrapText="1"/>
    </xf>
    <xf numFmtId="0" fontId="24" fillId="2" borderId="0" xfId="0" applyFont="1" applyFill="1"/>
    <xf numFmtId="43" fontId="8" fillId="4" borderId="57" xfId="1" applyFont="1" applyFill="1" applyBorder="1"/>
    <xf numFmtId="43" fontId="10" fillId="3" borderId="58" xfId="1" applyFont="1" applyFill="1" applyBorder="1" applyAlignment="1" applyProtection="1">
      <alignment vertical="center" shrinkToFit="1"/>
      <protection locked="0"/>
    </xf>
    <xf numFmtId="43" fontId="8" fillId="4" borderId="59" xfId="1" applyFont="1" applyFill="1" applyBorder="1"/>
    <xf numFmtId="43" fontId="8" fillId="4" borderId="8" xfId="1" applyFont="1" applyFill="1" applyBorder="1"/>
    <xf numFmtId="165" fontId="10" fillId="2" borderId="13" xfId="1" applyNumberFormat="1" applyFont="1" applyFill="1" applyBorder="1" applyAlignment="1" applyProtection="1">
      <alignment vertical="center" shrinkToFit="1"/>
      <protection locked="0"/>
    </xf>
    <xf numFmtId="43" fontId="10" fillId="3" borderId="60" xfId="1" applyFont="1" applyFill="1" applyBorder="1" applyAlignment="1" applyProtection="1">
      <alignment vertical="center" shrinkToFit="1"/>
      <protection locked="0"/>
    </xf>
    <xf numFmtId="43" fontId="8" fillId="4" borderId="16" xfId="1" applyFont="1" applyFill="1" applyBorder="1"/>
    <xf numFmtId="0" fontId="8" fillId="2" borderId="46" xfId="4" applyFont="1" applyFill="1" applyBorder="1" applyAlignment="1">
      <alignment horizontal="center"/>
    </xf>
    <xf numFmtId="0" fontId="8" fillId="2" borderId="53" xfId="4" applyFont="1" applyFill="1" applyBorder="1" applyAlignment="1">
      <alignment horizontal="center"/>
    </xf>
    <xf numFmtId="0" fontId="25" fillId="2" borderId="0" xfId="4" applyFont="1" applyFill="1" applyAlignment="1">
      <alignment horizontal="center" vertical="center"/>
    </xf>
    <xf numFmtId="0" fontId="8" fillId="2" borderId="2" xfId="4" applyFont="1" applyFill="1" applyBorder="1"/>
    <xf numFmtId="0" fontId="8" fillId="2" borderId="3" xfId="4" applyFont="1" applyFill="1" applyBorder="1" applyAlignment="1">
      <alignment horizontal="center"/>
    </xf>
    <xf numFmtId="43" fontId="8" fillId="2" borderId="1" xfId="1" applyFont="1" applyFill="1" applyBorder="1"/>
    <xf numFmtId="43" fontId="8" fillId="2" borderId="0" xfId="1" applyFont="1" applyFill="1" applyBorder="1"/>
    <xf numFmtId="0" fontId="22" fillId="2" borderId="14" xfId="4" applyFont="1" applyFill="1" applyBorder="1" applyAlignment="1">
      <alignment horizontal="left" indent="1"/>
    </xf>
    <xf numFmtId="43" fontId="9" fillId="4" borderId="1" xfId="1" applyFont="1" applyFill="1" applyBorder="1"/>
    <xf numFmtId="0" fontId="8" fillId="2" borderId="2" xfId="4" applyFont="1" applyFill="1" applyBorder="1" applyAlignment="1">
      <alignment horizontal="center" vertical="center"/>
    </xf>
    <xf numFmtId="43" fontId="8" fillId="2" borderId="8" xfId="1" applyFont="1" applyFill="1" applyBorder="1"/>
    <xf numFmtId="43" fontId="8" fillId="4" borderId="12" xfId="1" applyFont="1" applyFill="1" applyBorder="1"/>
    <xf numFmtId="0" fontId="22" fillId="2" borderId="9" xfId="4" applyFont="1" applyFill="1" applyBorder="1" applyAlignment="1">
      <alignment horizontal="left" indent="1"/>
    </xf>
    <xf numFmtId="0" fontId="0" fillId="0" borderId="15" xfId="0" applyBorder="1" applyAlignment="1">
      <alignment horizontal="center"/>
    </xf>
    <xf numFmtId="43" fontId="8" fillId="2" borderId="16" xfId="1" applyFont="1" applyFill="1" applyBorder="1"/>
    <xf numFmtId="9" fontId="10" fillId="3" borderId="1" xfId="1" applyNumberFormat="1" applyFont="1" applyFill="1" applyBorder="1" applyAlignment="1" applyProtection="1">
      <alignment vertical="center" shrinkToFit="1"/>
      <protection locked="0"/>
    </xf>
    <xf numFmtId="0" fontId="0" fillId="2" borderId="61" xfId="0" applyFill="1" applyBorder="1"/>
    <xf numFmtId="0" fontId="22" fillId="2" borderId="17" xfId="4" applyFont="1" applyFill="1" applyBorder="1" applyAlignment="1">
      <alignment horizontal="left" indent="1"/>
    </xf>
    <xf numFmtId="43" fontId="9" fillId="4" borderId="32" xfId="1" applyFont="1" applyFill="1" applyBorder="1"/>
    <xf numFmtId="0" fontId="10" fillId="3" borderId="23" xfId="1" applyNumberFormat="1" applyFont="1" applyFill="1" applyBorder="1" applyAlignment="1" applyProtection="1">
      <alignment horizontal="center" vertical="center" shrinkToFit="1"/>
      <protection locked="0"/>
    </xf>
    <xf numFmtId="0" fontId="10" fillId="3" borderId="54" xfId="1" applyNumberFormat="1" applyFont="1" applyFill="1" applyBorder="1" applyAlignment="1" applyProtection="1">
      <alignment horizontal="center" vertical="center" shrinkToFit="1"/>
      <protection locked="0"/>
    </xf>
    <xf numFmtId="9" fontId="10" fillId="3" borderId="62" xfId="1" applyNumberFormat="1" applyFont="1" applyFill="1" applyBorder="1" applyAlignment="1" applyProtection="1">
      <alignment vertical="center" shrinkToFit="1"/>
      <protection locked="0"/>
    </xf>
    <xf numFmtId="43" fontId="8" fillId="2" borderId="12" xfId="1" applyFont="1" applyFill="1" applyBorder="1"/>
    <xf numFmtId="9" fontId="10" fillId="3" borderId="15" xfId="1" applyNumberFormat="1" applyFont="1" applyFill="1" applyBorder="1" applyAlignment="1" applyProtection="1">
      <alignment vertical="center" shrinkToFit="1"/>
      <protection locked="0"/>
    </xf>
    <xf numFmtId="43" fontId="8" fillId="2" borderId="11" xfId="1" applyFont="1" applyFill="1" applyBorder="1"/>
    <xf numFmtId="43" fontId="8" fillId="4" borderId="44" xfId="1" applyFont="1" applyFill="1" applyBorder="1"/>
    <xf numFmtId="164" fontId="8" fillId="4" borderId="41" xfId="5" applyNumberFormat="1" applyFont="1" applyFill="1" applyBorder="1" applyAlignment="1">
      <alignment horizontal="center"/>
    </xf>
    <xf numFmtId="0" fontId="26" fillId="2" borderId="0" xfId="4" applyFont="1" applyFill="1"/>
    <xf numFmtId="164" fontId="8" fillId="2" borderId="63" xfId="5" applyNumberFormat="1" applyFont="1" applyFill="1" applyBorder="1" applyAlignment="1">
      <alignment horizontal="center"/>
    </xf>
    <xf numFmtId="0" fontId="8" fillId="2" borderId="47" xfId="4" applyFont="1" applyFill="1" applyBorder="1" applyAlignment="1">
      <alignment horizontal="center"/>
    </xf>
    <xf numFmtId="0" fontId="9" fillId="2" borderId="1" xfId="4" applyFont="1" applyFill="1" applyBorder="1"/>
    <xf numFmtId="0" fontId="9" fillId="2" borderId="18" xfId="4" applyFont="1" applyFill="1" applyBorder="1"/>
    <xf numFmtId="0" fontId="8" fillId="2" borderId="53" xfId="4" applyFont="1" applyFill="1" applyBorder="1"/>
    <xf numFmtId="0" fontId="9" fillId="2" borderId="1" xfId="4" applyFont="1" applyFill="1" applyBorder="1" applyAlignment="1">
      <alignment horizontal="left" indent="1"/>
    </xf>
    <xf numFmtId="43" fontId="0" fillId="2" borderId="0" xfId="0" applyNumberFormat="1" applyFill="1"/>
    <xf numFmtId="0" fontId="27" fillId="0" borderId="0" xfId="0" applyFont="1"/>
    <xf numFmtId="167" fontId="12" fillId="6" borderId="1" xfId="0" applyNumberFormat="1" applyFont="1" applyFill="1" applyBorder="1" applyAlignment="1">
      <alignment horizontal="center" vertical="center"/>
    </xf>
    <xf numFmtId="0" fontId="14" fillId="2" borderId="0" xfId="0" applyFont="1" applyFill="1" applyAlignment="1">
      <alignment horizontal="left" vertical="center"/>
    </xf>
    <xf numFmtId="0" fontId="0" fillId="2" borderId="64" xfId="0" applyFill="1" applyBorder="1"/>
    <xf numFmtId="43" fontId="10" fillId="2" borderId="30" xfId="1" applyFont="1" applyFill="1" applyBorder="1" applyAlignment="1" applyProtection="1">
      <alignment vertical="center" shrinkToFit="1"/>
      <protection locked="0"/>
    </xf>
    <xf numFmtId="43" fontId="8" fillId="2" borderId="30" xfId="1" applyFont="1" applyFill="1" applyBorder="1"/>
    <xf numFmtId="168" fontId="28" fillId="6" borderId="1" xfId="0" applyNumberFormat="1" applyFont="1" applyFill="1" applyBorder="1" applyAlignment="1">
      <alignment horizontal="center" vertical="center"/>
    </xf>
    <xf numFmtId="43" fontId="8" fillId="4" borderId="14" xfId="1" applyFont="1" applyFill="1" applyBorder="1"/>
    <xf numFmtId="0" fontId="26" fillId="2" borderId="24" xfId="4" applyFont="1" applyFill="1" applyBorder="1"/>
    <xf numFmtId="43" fontId="9" fillId="2" borderId="54" xfId="1" applyFont="1" applyFill="1" applyBorder="1"/>
    <xf numFmtId="43" fontId="8" fillId="2" borderId="10" xfId="1" applyFont="1" applyFill="1" applyBorder="1"/>
    <xf numFmtId="43" fontId="9" fillId="2" borderId="27" xfId="1" applyFont="1" applyFill="1" applyBorder="1"/>
    <xf numFmtId="0" fontId="22" fillId="2" borderId="65" xfId="4" applyFont="1" applyFill="1" applyBorder="1" applyAlignment="1">
      <alignment horizontal="left" indent="1"/>
    </xf>
    <xf numFmtId="43" fontId="8" fillId="2" borderId="15" xfId="1" applyFont="1" applyFill="1" applyBorder="1"/>
    <xf numFmtId="0" fontId="22" fillId="2" borderId="29" xfId="4" applyFont="1" applyFill="1" applyBorder="1" applyAlignment="1">
      <alignment horizontal="left" indent="1"/>
    </xf>
    <xf numFmtId="43" fontId="10" fillId="2" borderId="1" xfId="1" applyFont="1" applyFill="1" applyBorder="1" applyAlignment="1" applyProtection="1">
      <alignment vertical="center" shrinkToFit="1"/>
      <protection locked="0"/>
    </xf>
    <xf numFmtId="0" fontId="9" fillId="2" borderId="0" xfId="4" applyFont="1" applyFill="1"/>
    <xf numFmtId="164" fontId="8" fillId="2" borderId="38" xfId="5" applyNumberFormat="1" applyFont="1" applyFill="1" applyBorder="1" applyAlignment="1"/>
    <xf numFmtId="164" fontId="8" fillId="2" borderId="39" xfId="5" applyNumberFormat="1" applyFont="1" applyFill="1" applyBorder="1" applyAlignment="1"/>
    <xf numFmtId="164" fontId="8" fillId="2" borderId="40" xfId="5" applyNumberFormat="1" applyFont="1" applyFill="1" applyBorder="1" applyAlignment="1"/>
    <xf numFmtId="164" fontId="8" fillId="4" borderId="41" xfId="5" applyNumberFormat="1" applyFont="1" applyFill="1" applyBorder="1" applyAlignment="1"/>
    <xf numFmtId="9" fontId="9" fillId="2" borderId="0" xfId="4" applyNumberFormat="1" applyFont="1" applyFill="1"/>
    <xf numFmtId="165" fontId="10" fillId="3" borderId="66" xfId="1" applyNumberFormat="1" applyFont="1" applyFill="1" applyBorder="1" applyAlignment="1" applyProtection="1">
      <alignment horizontal="center" vertical="center" shrinkToFit="1"/>
      <protection locked="0"/>
    </xf>
    <xf numFmtId="0" fontId="29" fillId="2" borderId="5" xfId="4" applyFont="1" applyFill="1" applyBorder="1"/>
    <xf numFmtId="164" fontId="30" fillId="2" borderId="38" xfId="5" applyNumberFormat="1" applyFont="1" applyFill="1" applyBorder="1" applyAlignment="1">
      <alignment horizontal="center"/>
    </xf>
    <xf numFmtId="0" fontId="18" fillId="0" borderId="1" xfId="0" applyFont="1" applyBorder="1" applyAlignment="1">
      <alignment horizontal="center"/>
    </xf>
    <xf numFmtId="0" fontId="31" fillId="2" borderId="0" xfId="0" applyFont="1" applyFill="1"/>
    <xf numFmtId="0" fontId="30" fillId="2" borderId="5" xfId="4" applyFont="1" applyFill="1" applyBorder="1"/>
    <xf numFmtId="0" fontId="18" fillId="0" borderId="1" xfId="0" applyFont="1" applyBorder="1"/>
    <xf numFmtId="43" fontId="30" fillId="4" borderId="1" xfId="1" applyFont="1" applyFill="1" applyBorder="1"/>
    <xf numFmtId="0" fontId="30" fillId="2" borderId="44" xfId="4" applyFont="1" applyFill="1" applyBorder="1"/>
    <xf numFmtId="0" fontId="18" fillId="0" borderId="45" xfId="0" applyFont="1" applyBorder="1" applyAlignment="1">
      <alignment horizontal="center"/>
    </xf>
    <xf numFmtId="43" fontId="30" fillId="4" borderId="46" xfId="1" applyFont="1" applyFill="1" applyBorder="1"/>
    <xf numFmtId="0" fontId="18" fillId="2" borderId="0" xfId="0" applyFont="1" applyFill="1"/>
    <xf numFmtId="43" fontId="18" fillId="2" borderId="0" xfId="1" applyFont="1" applyFill="1"/>
    <xf numFmtId="0" fontId="30" fillId="2" borderId="0" xfId="4" applyFont="1" applyFill="1"/>
    <xf numFmtId="0" fontId="32" fillId="0" borderId="0" xfId="0" applyFont="1" applyAlignment="1">
      <alignment horizontal="center"/>
    </xf>
    <xf numFmtId="0" fontId="32" fillId="2" borderId="0" xfId="0" applyFont="1" applyFill="1" applyAlignment="1">
      <alignment horizontal="center"/>
    </xf>
    <xf numFmtId="0" fontId="30" fillId="2" borderId="44" xfId="4" applyFont="1" applyFill="1" applyBorder="1" applyAlignment="1">
      <alignment horizontal="center"/>
    </xf>
    <xf numFmtId="0" fontId="18" fillId="2" borderId="46" xfId="0" applyFont="1" applyFill="1" applyBorder="1" applyAlignment="1">
      <alignment horizontal="center"/>
    </xf>
    <xf numFmtId="0" fontId="32" fillId="2" borderId="0" xfId="0" applyFont="1" applyFill="1"/>
    <xf numFmtId="43" fontId="32" fillId="2" borderId="0" xfId="1" applyFont="1" applyFill="1" applyAlignment="1">
      <alignment horizontal="center"/>
    </xf>
    <xf numFmtId="0" fontId="30" fillId="2" borderId="0" xfId="4" applyFont="1" applyFill="1" applyAlignment="1">
      <alignment horizontal="center"/>
    </xf>
    <xf numFmtId="43" fontId="18" fillId="2" borderId="0" xfId="1" applyFont="1" applyFill="1" applyBorder="1"/>
    <xf numFmtId="0" fontId="18" fillId="2" borderId="0" xfId="0" applyFont="1" applyFill="1" applyAlignment="1">
      <alignment horizontal="center"/>
    </xf>
    <xf numFmtId="0" fontId="30" fillId="2" borderId="0" xfId="4" applyFont="1" applyFill="1" applyAlignment="1">
      <alignment horizontal="center" vertical="center"/>
    </xf>
    <xf numFmtId="43" fontId="18" fillId="2" borderId="3" xfId="1" applyFont="1" applyFill="1" applyBorder="1"/>
    <xf numFmtId="0" fontId="30" fillId="2" borderId="25" xfId="4" applyFont="1" applyFill="1" applyBorder="1"/>
    <xf numFmtId="43" fontId="18" fillId="2" borderId="0" xfId="0" applyNumberFormat="1" applyFont="1" applyFill="1"/>
    <xf numFmtId="0" fontId="33" fillId="2" borderId="0" xfId="0" applyFont="1" applyFill="1"/>
    <xf numFmtId="0" fontId="29" fillId="2" borderId="0" xfId="0" applyFont="1" applyFill="1" applyAlignment="1">
      <alignment horizontal="center"/>
    </xf>
    <xf numFmtId="0" fontId="29" fillId="2" borderId="0" xfId="0" applyFont="1" applyFill="1"/>
    <xf numFmtId="0" fontId="30" fillId="2" borderId="0" xfId="0" applyFont="1" applyFill="1"/>
    <xf numFmtId="0" fontId="29" fillId="2" borderId="0" xfId="0" applyFont="1" applyFill="1" applyAlignment="1">
      <alignment horizontal="left"/>
    </xf>
    <xf numFmtId="0" fontId="30" fillId="2" borderId="0" xfId="0" applyFont="1" applyFill="1" applyAlignment="1">
      <alignment horizontal="left"/>
    </xf>
    <xf numFmtId="0" fontId="29" fillId="2" borderId="0" xfId="0" applyFont="1" applyFill="1" applyAlignment="1">
      <alignment vertical="top" wrapText="1"/>
    </xf>
    <xf numFmtId="43" fontId="30" fillId="2" borderId="38" xfId="1" applyFont="1" applyFill="1" applyBorder="1" applyAlignment="1">
      <alignment horizontal="center"/>
    </xf>
    <xf numFmtId="43" fontId="30" fillId="2" borderId="67" xfId="1" applyFont="1" applyFill="1" applyBorder="1" applyAlignment="1">
      <alignment horizontal="center"/>
    </xf>
    <xf numFmtId="165" fontId="10" fillId="3" borderId="68" xfId="1" applyNumberFormat="1" applyFont="1" applyFill="1" applyBorder="1" applyAlignment="1" applyProtection="1">
      <alignment horizontal="center" vertical="center" shrinkToFit="1"/>
      <protection locked="0"/>
    </xf>
    <xf numFmtId="43" fontId="10" fillId="3" borderId="1" xfId="1" applyFont="1" applyFill="1" applyBorder="1" applyAlignment="1" applyProtection="1">
      <alignment vertical="center" shrinkToFit="1"/>
      <protection locked="0"/>
    </xf>
    <xf numFmtId="0" fontId="11" fillId="2" borderId="0" xfId="0" applyFont="1" applyFill="1" applyAlignment="1">
      <alignment horizontal="left" vertical="center"/>
    </xf>
    <xf numFmtId="164" fontId="13" fillId="2" borderId="0" xfId="5" applyNumberFormat="1" applyFont="1" applyFill="1" applyBorder="1" applyAlignment="1"/>
    <xf numFmtId="0" fontId="34" fillId="2" borderId="69" xfId="0" applyFont="1" applyFill="1" applyBorder="1" applyAlignment="1">
      <alignment vertical="center"/>
    </xf>
    <xf numFmtId="0" fontId="35" fillId="2" borderId="69" xfId="0" applyFont="1" applyFill="1" applyBorder="1" applyAlignment="1">
      <alignment vertical="center"/>
    </xf>
    <xf numFmtId="0" fontId="36" fillId="2" borderId="69" xfId="0" applyFont="1" applyFill="1" applyBorder="1" applyAlignment="1">
      <alignment vertical="center"/>
    </xf>
    <xf numFmtId="0" fontId="35" fillId="2" borderId="0" xfId="0" applyFont="1" applyFill="1"/>
    <xf numFmtId="0" fontId="14" fillId="2" borderId="0" xfId="0" applyFont="1" applyFill="1"/>
    <xf numFmtId="0" fontId="37" fillId="2" borderId="0" xfId="0" applyFont="1" applyFill="1" applyAlignment="1">
      <alignment vertical="center"/>
    </xf>
    <xf numFmtId="0" fontId="37" fillId="3" borderId="32" xfId="0" applyFont="1" applyFill="1" applyBorder="1" applyAlignment="1" applyProtection="1">
      <alignment vertical="center"/>
      <protection locked="0"/>
    </xf>
    <xf numFmtId="0" fontId="35" fillId="3" borderId="32" xfId="0" applyFont="1" applyFill="1" applyBorder="1" applyAlignment="1" applyProtection="1">
      <alignment vertical="center"/>
      <protection locked="0"/>
    </xf>
    <xf numFmtId="0" fontId="35" fillId="2" borderId="0" xfId="0" applyFont="1" applyFill="1" applyAlignment="1">
      <alignment vertical="center"/>
    </xf>
    <xf numFmtId="0" fontId="12" fillId="6" borderId="1" xfId="0" applyFont="1" applyFill="1" applyBorder="1" applyAlignment="1">
      <alignment horizontal="center" vertical="center"/>
    </xf>
    <xf numFmtId="167" fontId="11" fillId="3" borderId="1" xfId="0" applyNumberFormat="1" applyFont="1" applyFill="1" applyBorder="1" applyAlignment="1" applyProtection="1">
      <alignment horizontal="center" vertical="center"/>
      <protection locked="0"/>
    </xf>
    <xf numFmtId="43" fontId="10" fillId="2" borderId="0" xfId="1" applyFont="1" applyFill="1" applyBorder="1" applyAlignment="1" applyProtection="1">
      <alignment vertical="center" shrinkToFit="1"/>
      <protection locked="0"/>
    </xf>
    <xf numFmtId="43" fontId="30" fillId="2" borderId="0" xfId="1" applyFont="1" applyFill="1" applyBorder="1"/>
    <xf numFmtId="0" fontId="39" fillId="2" borderId="0" xfId="0" applyFont="1" applyFill="1"/>
    <xf numFmtId="0" fontId="29" fillId="10" borderId="0" xfId="0" applyFont="1" applyFill="1"/>
    <xf numFmtId="0" fontId="18" fillId="9" borderId="0" xfId="0" applyFont="1" applyFill="1"/>
    <xf numFmtId="0" fontId="18" fillId="9" borderId="0" xfId="0" applyFont="1" applyFill="1" applyAlignment="1">
      <alignment horizontal="center"/>
    </xf>
    <xf numFmtId="0" fontId="5" fillId="2" borderId="0" xfId="3" applyFill="1"/>
    <xf numFmtId="0" fontId="18" fillId="0" borderId="0" xfId="0" applyFont="1"/>
    <xf numFmtId="0" fontId="40" fillId="0" borderId="0" xfId="0" applyFont="1"/>
    <xf numFmtId="0" fontId="41" fillId="2" borderId="0" xfId="2" applyNumberFormat="1" applyFont="1" applyFill="1" applyBorder="1" applyAlignment="1" applyProtection="1">
      <alignment vertical="center"/>
      <protection locked="0"/>
    </xf>
    <xf numFmtId="0" fontId="42" fillId="2" borderId="0" xfId="2" applyNumberFormat="1" applyFont="1" applyFill="1" applyBorder="1" applyAlignment="1" applyProtection="1">
      <alignment vertical="center"/>
      <protection locked="0"/>
    </xf>
    <xf numFmtId="164" fontId="30" fillId="4" borderId="41" xfId="5" applyNumberFormat="1" applyFont="1" applyFill="1" applyBorder="1"/>
    <xf numFmtId="43" fontId="30" fillId="4" borderId="32" xfId="1" applyFont="1" applyFill="1" applyBorder="1"/>
    <xf numFmtId="43" fontId="30" fillId="4" borderId="47" xfId="1" applyFont="1" applyFill="1" applyBorder="1"/>
    <xf numFmtId="0" fontId="32" fillId="0" borderId="0" xfId="0" applyFont="1"/>
    <xf numFmtId="164" fontId="30" fillId="2" borderId="53" xfId="5" applyNumberFormat="1" applyFont="1" applyFill="1" applyBorder="1" applyAlignment="1">
      <alignment horizontal="center"/>
    </xf>
    <xf numFmtId="0" fontId="29" fillId="0" borderId="0" xfId="0" applyFont="1"/>
    <xf numFmtId="0" fontId="18" fillId="0" borderId="0" xfId="0" applyFont="1" applyAlignment="1">
      <alignment horizontal="center"/>
    </xf>
    <xf numFmtId="43" fontId="30" fillId="4" borderId="18" xfId="1" applyFont="1" applyFill="1" applyBorder="1"/>
    <xf numFmtId="168" fontId="12" fillId="6" borderId="1" xfId="0" applyNumberFormat="1" applyFont="1" applyFill="1" applyBorder="1" applyAlignment="1">
      <alignment horizontal="center" vertical="center"/>
    </xf>
    <xf numFmtId="0" fontId="18" fillId="0" borderId="18" xfId="0" applyFont="1" applyBorder="1"/>
    <xf numFmtId="43" fontId="30" fillId="4" borderId="11" xfId="1" applyFont="1" applyFill="1" applyBorder="1"/>
    <xf numFmtId="164" fontId="30" fillId="2" borderId="0" xfId="5" applyNumberFormat="1" applyFont="1" applyFill="1" applyBorder="1" applyAlignment="1">
      <alignment horizontal="center"/>
    </xf>
    <xf numFmtId="164" fontId="30" fillId="2" borderId="0" xfId="5" applyNumberFormat="1" applyFont="1" applyFill="1" applyBorder="1"/>
    <xf numFmtId="43" fontId="30" fillId="4" borderId="59" xfId="1" applyFont="1" applyFill="1" applyBorder="1"/>
    <xf numFmtId="43" fontId="30" fillId="4" borderId="8" xfId="1" applyFont="1" applyFill="1" applyBorder="1"/>
    <xf numFmtId="43" fontId="30" fillId="4" borderId="16" xfId="1" applyFont="1" applyFill="1" applyBorder="1"/>
    <xf numFmtId="43" fontId="30" fillId="4" borderId="57" xfId="1" applyFont="1" applyFill="1" applyBorder="1"/>
    <xf numFmtId="43" fontId="18" fillId="2" borderId="4" xfId="1" applyFont="1" applyFill="1" applyBorder="1"/>
    <xf numFmtId="43" fontId="18" fillId="2" borderId="6" xfId="1" applyFont="1" applyFill="1" applyBorder="1"/>
    <xf numFmtId="43" fontId="18" fillId="0" borderId="18" xfId="1" applyFont="1" applyBorder="1"/>
    <xf numFmtId="0" fontId="45" fillId="2" borderId="0" xfId="0" applyFont="1" applyFill="1"/>
    <xf numFmtId="0" fontId="18" fillId="2" borderId="0" xfId="0" applyFont="1" applyFill="1" applyAlignment="1">
      <alignment wrapText="1"/>
    </xf>
    <xf numFmtId="0" fontId="45" fillId="0" borderId="0" xfId="0" applyFont="1"/>
    <xf numFmtId="0" fontId="44" fillId="0" borderId="0" xfId="0" applyFont="1"/>
    <xf numFmtId="0" fontId="30" fillId="2" borderId="0" xfId="4" applyFont="1" applyFill="1" applyAlignment="1">
      <alignment wrapText="1"/>
    </xf>
    <xf numFmtId="0" fontId="30" fillId="2" borderId="0" xfId="4" applyFont="1" applyFill="1" applyAlignment="1">
      <alignment horizontal="center" wrapText="1"/>
    </xf>
    <xf numFmtId="164" fontId="30" fillId="2" borderId="38" xfId="5" applyNumberFormat="1" applyFont="1" applyFill="1" applyBorder="1" applyAlignment="1">
      <alignment horizontal="center" wrapText="1"/>
    </xf>
    <xf numFmtId="164" fontId="30" fillId="2" borderId="40" xfId="5" applyNumberFormat="1" applyFont="1" applyFill="1" applyBorder="1" applyAlignment="1">
      <alignment horizontal="center" wrapText="1"/>
    </xf>
    <xf numFmtId="0" fontId="18" fillId="0" borderId="0" xfId="0" applyFont="1" applyAlignment="1">
      <alignment wrapText="1"/>
    </xf>
    <xf numFmtId="0" fontId="29" fillId="0" borderId="5" xfId="4" applyFont="1" applyBorder="1"/>
    <xf numFmtId="0" fontId="30" fillId="0" borderId="0" xfId="4" applyFont="1"/>
    <xf numFmtId="0" fontId="30" fillId="0" borderId="0" xfId="4" applyFont="1" applyAlignment="1">
      <alignment horizontal="center"/>
    </xf>
    <xf numFmtId="165" fontId="10" fillId="3" borderId="72" xfId="1" applyNumberFormat="1" applyFont="1" applyFill="1" applyBorder="1" applyAlignment="1" applyProtection="1">
      <alignment horizontal="center" vertical="center" shrinkToFit="1"/>
      <protection locked="0"/>
    </xf>
    <xf numFmtId="43" fontId="10" fillId="2" borderId="36" xfId="1" applyFont="1" applyFill="1" applyBorder="1" applyAlignment="1" applyProtection="1">
      <alignment vertical="center" shrinkToFit="1"/>
      <protection locked="0"/>
    </xf>
    <xf numFmtId="0" fontId="0" fillId="0" borderId="15" xfId="0" applyBorder="1"/>
    <xf numFmtId="43" fontId="10" fillId="2" borderId="15" xfId="1" applyFont="1" applyFill="1" applyBorder="1" applyAlignment="1" applyProtection="1">
      <alignment vertical="center" shrinkToFit="1"/>
      <protection locked="0"/>
    </xf>
    <xf numFmtId="0" fontId="0" fillId="0" borderId="32" xfId="0" applyBorder="1"/>
    <xf numFmtId="0" fontId="46" fillId="0" borderId="0" xfId="0" applyFont="1"/>
    <xf numFmtId="0" fontId="46" fillId="0" borderId="0" xfId="0" applyFont="1" applyAlignment="1">
      <alignment horizontal="center"/>
    </xf>
    <xf numFmtId="0" fontId="46" fillId="0" borderId="32" xfId="0" applyFont="1" applyBorder="1"/>
    <xf numFmtId="0" fontId="0" fillId="0" borderId="73" xfId="0" applyBorder="1"/>
    <xf numFmtId="0" fontId="46" fillId="0" borderId="46" xfId="0" applyFont="1" applyBorder="1"/>
    <xf numFmtId="0" fontId="0" fillId="0" borderId="46" xfId="0" applyBorder="1"/>
    <xf numFmtId="164" fontId="30" fillId="2" borderId="77" xfId="5" applyNumberFormat="1" applyFont="1" applyFill="1" applyBorder="1" applyAlignment="1">
      <alignment horizontal="center"/>
    </xf>
    <xf numFmtId="164" fontId="30" fillId="2" borderId="77" xfId="5" applyNumberFormat="1" applyFont="1" applyFill="1" applyBorder="1" applyAlignment="1">
      <alignment horizontal="center" wrapText="1"/>
    </xf>
    <xf numFmtId="43" fontId="30" fillId="2" borderId="78" xfId="1" applyFont="1" applyFill="1" applyBorder="1" applyAlignment="1">
      <alignment horizontal="center"/>
    </xf>
    <xf numFmtId="43" fontId="30" fillId="2" borderId="78" xfId="1" applyFont="1" applyFill="1" applyBorder="1" applyAlignment="1">
      <alignment horizontal="center" wrapText="1"/>
    </xf>
    <xf numFmtId="0" fontId="0" fillId="0" borderId="25" xfId="0" applyBorder="1"/>
    <xf numFmtId="0" fontId="30" fillId="2" borderId="44" xfId="4" applyFont="1" applyFill="1" applyBorder="1" applyAlignment="1">
      <alignment horizontal="left"/>
    </xf>
    <xf numFmtId="43" fontId="10" fillId="6" borderId="36" xfId="1" applyFont="1" applyFill="1" applyBorder="1" applyAlignment="1" applyProtection="1">
      <alignment vertical="center" shrinkToFit="1"/>
    </xf>
    <xf numFmtId="0" fontId="49" fillId="2" borderId="0" xfId="0" applyFont="1" applyFill="1"/>
    <xf numFmtId="0" fontId="11" fillId="3" borderId="1" xfId="0" applyFont="1" applyFill="1" applyBorder="1" applyAlignment="1" applyProtection="1">
      <alignment horizontal="center" vertical="center"/>
      <protection locked="0"/>
    </xf>
    <xf numFmtId="43" fontId="10" fillId="3" borderId="79" xfId="1" applyFont="1" applyFill="1" applyBorder="1" applyAlignment="1" applyProtection="1">
      <alignment vertical="center" shrinkToFit="1"/>
      <protection locked="0"/>
    </xf>
    <xf numFmtId="165" fontId="10" fillId="3" borderId="43" xfId="1" applyNumberFormat="1" applyFont="1" applyFill="1" applyBorder="1" applyAlignment="1" applyProtection="1">
      <alignment horizontal="center" vertical="center" shrinkToFit="1"/>
      <protection locked="0"/>
    </xf>
    <xf numFmtId="165" fontId="10" fillId="3" borderId="1" xfId="1" applyNumberFormat="1" applyFont="1" applyFill="1" applyBorder="1" applyAlignment="1" applyProtection="1">
      <alignment horizontal="center" vertical="center" shrinkToFit="1"/>
      <protection locked="0"/>
    </xf>
    <xf numFmtId="9" fontId="10" fillId="3" borderId="34" xfId="1" applyNumberFormat="1" applyFont="1" applyFill="1" applyBorder="1" applyAlignment="1" applyProtection="1">
      <alignment vertical="center" shrinkToFit="1"/>
      <protection locked="0"/>
    </xf>
    <xf numFmtId="9" fontId="30" fillId="4" borderId="32" xfId="7" applyFont="1" applyFill="1" applyBorder="1"/>
    <xf numFmtId="10" fontId="10" fillId="3" borderId="36" xfId="7" applyNumberFormat="1" applyFont="1" applyFill="1" applyBorder="1" applyAlignment="1" applyProtection="1">
      <alignment vertical="center" shrinkToFit="1"/>
      <protection locked="0"/>
    </xf>
    <xf numFmtId="10" fontId="10" fillId="3" borderId="36" xfId="1" applyNumberFormat="1" applyFont="1" applyFill="1" applyBorder="1" applyAlignment="1" applyProtection="1">
      <alignment vertical="center" shrinkToFit="1"/>
      <protection locked="0"/>
    </xf>
    <xf numFmtId="10" fontId="10" fillId="3" borderId="37" xfId="1" applyNumberFormat="1" applyFont="1" applyFill="1" applyBorder="1" applyAlignment="1" applyProtection="1">
      <alignment vertical="center" shrinkToFit="1"/>
      <protection locked="0"/>
    </xf>
    <xf numFmtId="10" fontId="10" fillId="3" borderId="34" xfId="1" applyNumberFormat="1" applyFont="1" applyFill="1" applyBorder="1" applyAlignment="1" applyProtection="1">
      <alignment vertical="center" shrinkToFit="1"/>
      <protection locked="0"/>
    </xf>
    <xf numFmtId="10" fontId="10" fillId="3" borderId="35" xfId="1" applyNumberFormat="1" applyFont="1" applyFill="1" applyBorder="1" applyAlignment="1" applyProtection="1">
      <alignment vertical="center" shrinkToFit="1"/>
      <protection locked="0"/>
    </xf>
    <xf numFmtId="10" fontId="10" fillId="3" borderId="42" xfId="1" applyNumberFormat="1" applyFont="1" applyFill="1" applyBorder="1" applyAlignment="1" applyProtection="1">
      <alignment vertical="center" shrinkToFit="1"/>
      <protection locked="0"/>
    </xf>
    <xf numFmtId="10" fontId="10" fillId="3" borderId="43" xfId="1" applyNumberFormat="1" applyFont="1" applyFill="1" applyBorder="1" applyAlignment="1" applyProtection="1">
      <alignment vertical="center" shrinkToFit="1"/>
      <protection locked="0"/>
    </xf>
    <xf numFmtId="10" fontId="10" fillId="3" borderId="1" xfId="1" applyNumberFormat="1" applyFont="1" applyFill="1" applyBorder="1" applyAlignment="1" applyProtection="1">
      <alignment vertical="center" shrinkToFit="1"/>
      <protection locked="0"/>
    </xf>
    <xf numFmtId="10" fontId="18" fillId="2" borderId="0" xfId="0" applyNumberFormat="1" applyFont="1" applyFill="1"/>
    <xf numFmtId="10" fontId="30" fillId="2" borderId="78" xfId="1" applyNumberFormat="1" applyFont="1" applyFill="1" applyBorder="1" applyAlignment="1">
      <alignment horizontal="center" wrapText="1"/>
    </xf>
    <xf numFmtId="10" fontId="30" fillId="4" borderId="1" xfId="1" applyNumberFormat="1" applyFont="1" applyFill="1" applyBorder="1"/>
    <xf numFmtId="10" fontId="30" fillId="4" borderId="1" xfId="7" applyNumberFormat="1" applyFont="1" applyFill="1" applyBorder="1"/>
    <xf numFmtId="10" fontId="18" fillId="2" borderId="28" xfId="0" applyNumberFormat="1" applyFont="1" applyFill="1" applyBorder="1"/>
    <xf numFmtId="10" fontId="30" fillId="4" borderId="76" xfId="1" applyNumberFormat="1" applyFont="1" applyFill="1" applyBorder="1"/>
    <xf numFmtId="10" fontId="30" fillId="4" borderId="74" xfId="1" applyNumberFormat="1" applyFont="1" applyFill="1" applyBorder="1"/>
    <xf numFmtId="10" fontId="30" fillId="4" borderId="75" xfId="1" applyNumberFormat="1" applyFont="1" applyFill="1" applyBorder="1"/>
    <xf numFmtId="10" fontId="0" fillId="0" borderId="28" xfId="0" applyNumberFormat="1" applyBorder="1"/>
    <xf numFmtId="10" fontId="30" fillId="2" borderId="38" xfId="5" applyNumberFormat="1" applyFont="1" applyFill="1" applyBorder="1" applyAlignment="1">
      <alignment horizontal="center"/>
    </xf>
    <xf numFmtId="10" fontId="30" fillId="4" borderId="46" xfId="1" applyNumberFormat="1" applyFont="1" applyFill="1" applyBorder="1"/>
    <xf numFmtId="10" fontId="30" fillId="4" borderId="32" xfId="1" applyNumberFormat="1" applyFont="1" applyFill="1" applyBorder="1"/>
    <xf numFmtId="164" fontId="30" fillId="2" borderId="53" xfId="5" applyNumberFormat="1" applyFont="1" applyFill="1" applyBorder="1" applyAlignment="1">
      <alignment horizontal="center" wrapText="1"/>
    </xf>
    <xf numFmtId="164" fontId="30" fillId="2" borderId="39" xfId="5" applyNumberFormat="1" applyFont="1" applyFill="1" applyBorder="1" applyAlignment="1">
      <alignment horizontal="center"/>
    </xf>
    <xf numFmtId="164" fontId="30" fillId="2" borderId="63" xfId="5" applyNumberFormat="1" applyFont="1" applyFill="1" applyBorder="1" applyAlignment="1">
      <alignment horizontal="center"/>
    </xf>
    <xf numFmtId="0" fontId="50" fillId="2" borderId="70" xfId="0" applyFont="1" applyFill="1" applyBorder="1" applyAlignment="1">
      <alignment horizontal="left" vertical="center"/>
    </xf>
    <xf numFmtId="0" fontId="10" fillId="2" borderId="0" xfId="0" applyFont="1" applyFill="1" applyAlignment="1">
      <alignment horizontal="center"/>
    </xf>
    <xf numFmtId="0" fontId="10" fillId="2" borderId="0" xfId="0" applyFont="1" applyFill="1"/>
    <xf numFmtId="0" fontId="5" fillId="3" borderId="1" xfId="0" applyFont="1" applyFill="1" applyBorder="1" applyAlignment="1">
      <alignment horizontal="left" vertical="center"/>
    </xf>
    <xf numFmtId="165" fontId="5" fillId="2" borderId="0" xfId="1" applyNumberFormat="1" applyFont="1" applyFill="1"/>
    <xf numFmtId="0" fontId="5" fillId="2" borderId="0" xfId="0" applyFont="1" applyFill="1" applyAlignment="1">
      <alignment horizontal="left" vertical="center"/>
    </xf>
    <xf numFmtId="0" fontId="10" fillId="0" borderId="0" xfId="0" applyFont="1"/>
    <xf numFmtId="0" fontId="10" fillId="0" borderId="53" xfId="0" applyFont="1" applyBorder="1"/>
    <xf numFmtId="164" fontId="51" fillId="4" borderId="1" xfId="5" applyNumberFormat="1" applyFont="1" applyFill="1" applyBorder="1" applyAlignment="1"/>
    <xf numFmtId="164" fontId="51" fillId="2" borderId="0" xfId="5" applyNumberFormat="1" applyFont="1" applyFill="1" applyBorder="1" applyAlignment="1"/>
    <xf numFmtId="0" fontId="50" fillId="2" borderId="71" xfId="0" applyFont="1" applyFill="1" applyBorder="1" applyAlignment="1">
      <alignment horizontal="left" vertical="center"/>
    </xf>
    <xf numFmtId="167" fontId="43" fillId="6" borderId="1" xfId="0" applyNumberFormat="1" applyFont="1" applyFill="1" applyBorder="1" applyAlignment="1">
      <alignment horizontal="center" vertical="center"/>
    </xf>
    <xf numFmtId="167" fontId="43" fillId="2" borderId="0" xfId="0" applyNumberFormat="1" applyFont="1" applyFill="1" applyAlignment="1">
      <alignment horizontal="center" vertical="center"/>
    </xf>
    <xf numFmtId="0" fontId="43" fillId="6" borderId="1" xfId="0" applyFont="1" applyFill="1" applyBorder="1" applyAlignment="1">
      <alignment horizontal="left" vertical="center"/>
    </xf>
    <xf numFmtId="0" fontId="43" fillId="2" borderId="0" xfId="0" applyFont="1" applyFill="1" applyAlignment="1">
      <alignment horizontal="left" vertical="center"/>
    </xf>
    <xf numFmtId="0" fontId="50" fillId="2" borderId="49" xfId="0" applyFont="1" applyFill="1" applyBorder="1" applyAlignment="1">
      <alignment horizontal="left" vertical="center"/>
    </xf>
    <xf numFmtId="14" fontId="43" fillId="6" borderId="1" xfId="0" applyNumberFormat="1" applyFont="1" applyFill="1" applyBorder="1" applyAlignment="1">
      <alignment horizontal="center" vertical="center"/>
    </xf>
    <xf numFmtId="165" fontId="10" fillId="2" borderId="0" xfId="1" applyNumberFormat="1" applyFont="1" applyFill="1"/>
    <xf numFmtId="0" fontId="51" fillId="2" borderId="0" xfId="0" applyFont="1" applyFill="1"/>
    <xf numFmtId="0" fontId="52" fillId="2" borderId="0" xfId="2" applyNumberFormat="1" applyFont="1" applyFill="1" applyBorder="1" applyAlignment="1" applyProtection="1">
      <alignment vertical="center"/>
      <protection locked="0"/>
    </xf>
    <xf numFmtId="0" fontId="53" fillId="2" borderId="0" xfId="2" applyNumberFormat="1" applyFont="1" applyFill="1" applyBorder="1" applyAlignment="1" applyProtection="1">
      <alignment vertical="center"/>
      <protection locked="0"/>
    </xf>
    <xf numFmtId="0" fontId="54" fillId="0" borderId="0" xfId="0" applyFont="1"/>
    <xf numFmtId="0" fontId="10" fillId="2" borderId="32" xfId="0" applyFont="1" applyFill="1" applyBorder="1"/>
    <xf numFmtId="0" fontId="10" fillId="2" borderId="32" xfId="0" applyFont="1" applyFill="1" applyBorder="1" applyAlignment="1">
      <alignment horizontal="center"/>
    </xf>
    <xf numFmtId="164" fontId="47" fillId="2" borderId="80" xfId="5" applyNumberFormat="1" applyFont="1" applyFill="1" applyBorder="1" applyAlignment="1">
      <alignment horizontal="left"/>
    </xf>
    <xf numFmtId="164" fontId="47" fillId="2" borderId="0" xfId="5" applyNumberFormat="1" applyFont="1" applyFill="1" applyBorder="1" applyAlignment="1">
      <alignment horizontal="center"/>
    </xf>
    <xf numFmtId="164" fontId="47" fillId="2" borderId="80" xfId="5" applyNumberFormat="1" applyFont="1" applyFill="1" applyBorder="1" applyAlignment="1">
      <alignment horizontal="center"/>
    </xf>
    <xf numFmtId="43" fontId="10" fillId="3" borderId="18" xfId="1" applyFont="1" applyFill="1" applyBorder="1" applyAlignment="1" applyProtection="1">
      <alignment vertical="center" shrinkToFit="1"/>
      <protection locked="0"/>
    </xf>
    <xf numFmtId="169" fontId="55" fillId="4" borderId="18" xfId="5" applyNumberFormat="1" applyFont="1" applyFill="1" applyBorder="1" applyAlignment="1"/>
    <xf numFmtId="43" fontId="10" fillId="3" borderId="15" xfId="1" applyFont="1" applyFill="1" applyBorder="1" applyAlignment="1" applyProtection="1">
      <alignment vertical="center" shrinkToFit="1"/>
      <protection locked="0"/>
    </xf>
    <xf numFmtId="169" fontId="51" fillId="4" borderId="15" xfId="5" applyNumberFormat="1" applyFont="1" applyFill="1" applyBorder="1" applyAlignment="1"/>
    <xf numFmtId="0" fontId="47" fillId="2" borderId="45" xfId="4" applyFont="1" applyFill="1" applyBorder="1"/>
    <xf numFmtId="169" fontId="54" fillId="4" borderId="18" xfId="1" applyNumberFormat="1" applyFont="1" applyFill="1" applyBorder="1"/>
    <xf numFmtId="9" fontId="10" fillId="2" borderId="0" xfId="7" applyFont="1" applyFill="1"/>
    <xf numFmtId="0" fontId="47" fillId="2" borderId="0" xfId="4" applyFont="1" applyFill="1"/>
    <xf numFmtId="170" fontId="54" fillId="2" borderId="0" xfId="1" applyNumberFormat="1" applyFont="1" applyFill="1" applyBorder="1"/>
    <xf numFmtId="169" fontId="5" fillId="3" borderId="1" xfId="0" applyNumberFormat="1" applyFont="1" applyFill="1" applyBorder="1" applyAlignment="1">
      <alignment horizontal="left" vertical="center"/>
    </xf>
    <xf numFmtId="170" fontId="10" fillId="2" borderId="0" xfId="0" applyNumberFormat="1" applyFont="1" applyFill="1"/>
    <xf numFmtId="169" fontId="51" fillId="4" borderId="1" xfId="5" applyNumberFormat="1" applyFont="1" applyFill="1" applyBorder="1" applyAlignment="1"/>
    <xf numFmtId="9" fontId="47" fillId="4" borderId="1" xfId="7" applyFont="1" applyFill="1" applyBorder="1" applyAlignment="1"/>
    <xf numFmtId="0" fontId="47" fillId="2" borderId="81" xfId="4" applyFont="1" applyFill="1" applyBorder="1"/>
    <xf numFmtId="170" fontId="47" fillId="2" borderId="81" xfId="5" applyNumberFormat="1" applyFont="1" applyFill="1" applyBorder="1" applyAlignment="1"/>
    <xf numFmtId="164" fontId="47" fillId="2" borderId="45" xfId="5" applyNumberFormat="1" applyFont="1" applyFill="1" applyBorder="1" applyAlignment="1">
      <alignment horizontal="left"/>
    </xf>
    <xf numFmtId="164" fontId="47" fillId="2" borderId="45" xfId="5" applyNumberFormat="1" applyFont="1" applyFill="1" applyBorder="1" applyAlignment="1">
      <alignment horizontal="center"/>
    </xf>
    <xf numFmtId="169" fontId="5" fillId="3" borderId="18" xfId="0" applyNumberFormat="1" applyFont="1" applyFill="1" applyBorder="1" applyAlignment="1">
      <alignment horizontal="left" vertical="center"/>
    </xf>
    <xf numFmtId="165" fontId="10" fillId="2" borderId="0" xfId="1" applyNumberFormat="1" applyFont="1" applyFill="1" applyBorder="1"/>
    <xf numFmtId="43" fontId="10" fillId="2" borderId="81" xfId="1" applyFont="1" applyFill="1" applyBorder="1" applyAlignment="1" applyProtection="1">
      <alignment vertical="center" shrinkToFit="1"/>
      <protection locked="0"/>
    </xf>
    <xf numFmtId="170" fontId="51" fillId="2" borderId="81" xfId="5" applyNumberFormat="1" applyFont="1" applyFill="1" applyBorder="1" applyAlignment="1"/>
    <xf numFmtId="169" fontId="51" fillId="4" borderId="18" xfId="5" applyNumberFormat="1" applyFont="1" applyFill="1" applyBorder="1" applyAlignment="1"/>
    <xf numFmtId="169" fontId="47" fillId="4" borderId="18" xfId="5" applyNumberFormat="1" applyFont="1" applyFill="1" applyBorder="1" applyAlignment="1"/>
    <xf numFmtId="43" fontId="47" fillId="2" borderId="0" xfId="1" applyFont="1" applyFill="1" applyBorder="1"/>
    <xf numFmtId="0" fontId="47" fillId="2" borderId="46" xfId="4" applyFont="1" applyFill="1" applyBorder="1"/>
    <xf numFmtId="43" fontId="47" fillId="2" borderId="81" xfId="1" applyFont="1" applyFill="1" applyBorder="1"/>
    <xf numFmtId="169" fontId="47" fillId="4" borderId="1" xfId="5" applyNumberFormat="1" applyFont="1" applyFill="1" applyBorder="1" applyAlignment="1"/>
    <xf numFmtId="0" fontId="47" fillId="2" borderId="46" xfId="4" applyFont="1" applyFill="1" applyBorder="1" applyAlignment="1">
      <alignment wrapText="1"/>
    </xf>
    <xf numFmtId="170" fontId="47" fillId="2" borderId="32" xfId="1" applyNumberFormat="1" applyFont="1" applyFill="1" applyBorder="1"/>
    <xf numFmtId="170" fontId="47" fillId="2" borderId="45" xfId="5" applyNumberFormat="1" applyFont="1" applyFill="1" applyBorder="1" applyAlignment="1">
      <alignment horizontal="center"/>
    </xf>
    <xf numFmtId="171" fontId="10" fillId="3" borderId="18" xfId="1" applyNumberFormat="1" applyFont="1" applyFill="1" applyBorder="1" applyAlignment="1" applyProtection="1">
      <alignment horizontal="left" vertical="center" shrinkToFit="1"/>
      <protection locked="0"/>
    </xf>
    <xf numFmtId="171" fontId="10" fillId="3" borderId="1" xfId="1" applyNumberFormat="1" applyFont="1" applyFill="1" applyBorder="1" applyAlignment="1" applyProtection="1">
      <alignment horizontal="left" vertical="center" wrapText="1" shrinkToFit="1"/>
      <protection locked="0"/>
    </xf>
    <xf numFmtId="171" fontId="10" fillId="3" borderId="1" xfId="1" applyNumberFormat="1" applyFont="1" applyFill="1" applyBorder="1" applyAlignment="1" applyProtection="1">
      <alignment horizontal="left" vertical="center" shrinkToFit="1"/>
      <protection locked="0"/>
    </xf>
    <xf numFmtId="169" fontId="5" fillId="2" borderId="1" xfId="0" applyNumberFormat="1" applyFont="1" applyFill="1" applyBorder="1" applyAlignment="1">
      <alignment horizontal="left" vertical="center"/>
    </xf>
    <xf numFmtId="0" fontId="56" fillId="2" borderId="81" xfId="0" applyFont="1" applyFill="1" applyBorder="1"/>
    <xf numFmtId="170" fontId="10" fillId="2" borderId="32" xfId="0" applyNumberFormat="1" applyFont="1" applyFill="1" applyBorder="1" applyAlignment="1">
      <alignment horizontal="center"/>
    </xf>
    <xf numFmtId="170" fontId="10" fillId="2" borderId="32" xfId="0" applyNumberFormat="1" applyFont="1" applyFill="1" applyBorder="1"/>
    <xf numFmtId="170" fontId="47" fillId="2" borderId="80" xfId="5" applyNumberFormat="1" applyFont="1" applyFill="1" applyBorder="1" applyAlignment="1">
      <alignment horizontal="center"/>
    </xf>
    <xf numFmtId="169" fontId="5" fillId="3" borderId="64" xfId="0" applyNumberFormat="1" applyFont="1" applyFill="1" applyBorder="1" applyAlignment="1">
      <alignment horizontal="left" vertical="center"/>
    </xf>
    <xf numFmtId="170" fontId="10" fillId="2" borderId="0" xfId="0" applyNumberFormat="1" applyFont="1" applyFill="1" applyAlignment="1">
      <alignment horizontal="center"/>
    </xf>
    <xf numFmtId="164" fontId="47" fillId="2" borderId="38" xfId="5" applyNumberFormat="1" applyFont="1" applyFill="1" applyBorder="1" applyAlignment="1">
      <alignment horizontal="left"/>
    </xf>
    <xf numFmtId="164" fontId="47" fillId="2" borderId="38" xfId="5" applyNumberFormat="1" applyFont="1" applyFill="1" applyBorder="1" applyAlignment="1">
      <alignment horizontal="center"/>
    </xf>
    <xf numFmtId="170" fontId="47" fillId="2" borderId="38" xfId="5" applyNumberFormat="1" applyFont="1" applyFill="1" applyBorder="1" applyAlignment="1">
      <alignment horizontal="center"/>
    </xf>
    <xf numFmtId="165" fontId="55" fillId="3" borderId="1" xfId="1" applyNumberFormat="1" applyFont="1" applyFill="1" applyBorder="1" applyAlignment="1" applyProtection="1">
      <alignment horizontal="left" vertical="center" shrinkToFit="1"/>
      <protection locked="0"/>
    </xf>
    <xf numFmtId="165" fontId="55" fillId="3" borderId="1" xfId="1" applyNumberFormat="1" applyFont="1" applyFill="1" applyBorder="1" applyAlignment="1" applyProtection="1">
      <alignment horizontal="center" vertical="center" shrinkToFit="1"/>
      <protection locked="0"/>
    </xf>
    <xf numFmtId="169" fontId="55" fillId="3" borderId="1" xfId="0" applyNumberFormat="1" applyFont="1" applyFill="1" applyBorder="1" applyAlignment="1">
      <alignment horizontal="left" vertical="center"/>
    </xf>
    <xf numFmtId="165" fontId="10" fillId="3" borderId="18" xfId="1" applyNumberFormat="1" applyFont="1" applyFill="1" applyBorder="1" applyAlignment="1" applyProtection="1">
      <alignment horizontal="center" vertical="center" shrinkToFit="1"/>
      <protection locked="0"/>
    </xf>
    <xf numFmtId="170" fontId="10" fillId="3" borderId="18" xfId="1" applyNumberFormat="1" applyFont="1" applyFill="1" applyBorder="1" applyAlignment="1" applyProtection="1">
      <alignment horizontal="center" vertical="center" shrinkToFit="1"/>
      <protection locked="0"/>
    </xf>
    <xf numFmtId="170" fontId="10" fillId="3" borderId="1" xfId="1" applyNumberFormat="1" applyFont="1" applyFill="1" applyBorder="1" applyAlignment="1" applyProtection="1">
      <alignment vertical="center" shrinkToFit="1"/>
      <protection locked="0"/>
    </xf>
    <xf numFmtId="170" fontId="10" fillId="3" borderId="1" xfId="1" applyNumberFormat="1" applyFont="1" applyFill="1" applyBorder="1" applyAlignment="1" applyProtection="1">
      <alignment horizontal="center" vertical="center" shrinkToFit="1"/>
      <protection locked="0"/>
    </xf>
    <xf numFmtId="165" fontId="10" fillId="3" borderId="73" xfId="1" applyNumberFormat="1" applyFont="1" applyFill="1" applyBorder="1" applyAlignment="1" applyProtection="1">
      <alignment horizontal="center" vertical="center" shrinkToFit="1"/>
      <protection locked="0"/>
    </xf>
    <xf numFmtId="165" fontId="10" fillId="3" borderId="82" xfId="1" applyNumberFormat="1" applyFont="1" applyFill="1" applyBorder="1" applyAlignment="1" applyProtection="1">
      <alignment horizontal="center" vertical="center" shrinkToFit="1"/>
      <protection locked="0"/>
    </xf>
    <xf numFmtId="170" fontId="10" fillId="3" borderId="37" xfId="1" applyNumberFormat="1" applyFont="1" applyFill="1" applyBorder="1" applyAlignment="1" applyProtection="1">
      <alignment horizontal="center" vertical="center" shrinkToFit="1"/>
      <protection locked="0"/>
    </xf>
    <xf numFmtId="170" fontId="10" fillId="3" borderId="36" xfId="1" applyNumberFormat="1" applyFont="1" applyFill="1" applyBorder="1" applyAlignment="1" applyProtection="1">
      <alignment vertical="center" shrinkToFit="1"/>
      <protection locked="0"/>
    </xf>
    <xf numFmtId="0" fontId="47" fillId="2" borderId="14" xfId="4" applyFont="1" applyFill="1" applyBorder="1"/>
    <xf numFmtId="170" fontId="47" fillId="4" borderId="46" xfId="1" applyNumberFormat="1" applyFont="1" applyFill="1" applyBorder="1"/>
    <xf numFmtId="170" fontId="47" fillId="2" borderId="0" xfId="1" applyNumberFormat="1" applyFont="1" applyFill="1" applyBorder="1"/>
    <xf numFmtId="165" fontId="47" fillId="2" borderId="0" xfId="1" applyNumberFormat="1" applyFont="1" applyFill="1" applyBorder="1"/>
    <xf numFmtId="0" fontId="10" fillId="2" borderId="0" xfId="0" applyFont="1" applyFill="1" applyAlignment="1">
      <alignment wrapText="1"/>
    </xf>
    <xf numFmtId="169" fontId="10" fillId="3" borderId="1" xfId="1" applyNumberFormat="1" applyFont="1" applyFill="1" applyBorder="1" applyAlignment="1" applyProtection="1">
      <alignment horizontal="center" vertical="center" shrinkToFit="1"/>
      <protection locked="0"/>
    </xf>
    <xf numFmtId="169" fontId="55" fillId="3" borderId="1" xfId="1" applyNumberFormat="1" applyFont="1" applyFill="1" applyBorder="1" applyAlignment="1" applyProtection="1">
      <alignment horizontal="center" vertical="center" shrinkToFit="1"/>
      <protection locked="0"/>
    </xf>
    <xf numFmtId="170" fontId="10" fillId="3" borderId="83" xfId="1" applyNumberFormat="1" applyFont="1" applyFill="1" applyBorder="1" applyAlignment="1" applyProtection="1">
      <alignment horizontal="center" vertical="center" shrinkToFit="1"/>
      <protection locked="0"/>
    </xf>
    <xf numFmtId="170" fontId="10" fillId="3" borderId="37" xfId="1" applyNumberFormat="1" applyFont="1" applyFill="1" applyBorder="1" applyAlignment="1" applyProtection="1">
      <alignment vertical="center" shrinkToFit="1"/>
      <protection locked="0"/>
    </xf>
    <xf numFmtId="43" fontId="10" fillId="2" borderId="0" xfId="1" applyFont="1" applyFill="1"/>
    <xf numFmtId="43" fontId="10" fillId="2" borderId="0" xfId="0" applyNumberFormat="1" applyFont="1" applyFill="1"/>
    <xf numFmtId="0" fontId="57" fillId="2" borderId="0" xfId="0" applyFont="1" applyFill="1"/>
    <xf numFmtId="0" fontId="51" fillId="2" borderId="0" xfId="0" applyFont="1" applyFill="1" applyAlignment="1">
      <alignment horizontal="center"/>
    </xf>
    <xf numFmtId="165" fontId="51" fillId="2" borderId="0" xfId="1" applyNumberFormat="1" applyFont="1" applyFill="1"/>
    <xf numFmtId="0" fontId="47" fillId="2" borderId="0" xfId="0" applyFont="1" applyFill="1"/>
    <xf numFmtId="0" fontId="51" fillId="2" borderId="0" xfId="0" applyFont="1" applyFill="1" applyAlignment="1">
      <alignment horizontal="left"/>
    </xf>
    <xf numFmtId="0" fontId="47" fillId="2" borderId="0" xfId="0" applyFont="1" applyFill="1" applyAlignment="1">
      <alignment horizontal="left"/>
    </xf>
    <xf numFmtId="167" fontId="5" fillId="0" borderId="0" xfId="0" applyNumberFormat="1" applyFont="1" applyAlignment="1">
      <alignment horizontal="left" vertical="center"/>
    </xf>
    <xf numFmtId="0" fontId="18" fillId="2" borderId="27" xfId="0" applyFont="1" applyFill="1" applyBorder="1"/>
    <xf numFmtId="0" fontId="18" fillId="2" borderId="0" xfId="0" applyFont="1" applyFill="1"/>
    <xf numFmtId="0" fontId="18" fillId="2" borderId="28" xfId="0" applyFont="1" applyFill="1" applyBorder="1"/>
    <xf numFmtId="0" fontId="15" fillId="7" borderId="50" xfId="0" applyFont="1" applyFill="1" applyBorder="1" applyAlignment="1" applyProtection="1">
      <alignment horizontal="left" vertical="center"/>
      <protection locked="0"/>
    </xf>
    <xf numFmtId="0" fontId="15" fillId="7" borderId="51" xfId="0" applyFont="1" applyFill="1" applyBorder="1" applyAlignment="1" applyProtection="1">
      <alignment horizontal="left" vertical="center"/>
      <protection locked="0"/>
    </xf>
    <xf numFmtId="0" fontId="15" fillId="7" borderId="52" xfId="0" applyFont="1" applyFill="1" applyBorder="1" applyAlignment="1" applyProtection="1">
      <alignment horizontal="left" vertical="center"/>
      <protection locked="0"/>
    </xf>
    <xf numFmtId="166" fontId="15" fillId="7" borderId="50" xfId="0" applyNumberFormat="1" applyFont="1" applyFill="1" applyBorder="1" applyAlignment="1" applyProtection="1">
      <alignment horizontal="center" vertical="center"/>
      <protection locked="0"/>
    </xf>
    <xf numFmtId="166" fontId="15" fillId="7" borderId="51" xfId="0" applyNumberFormat="1" applyFont="1" applyFill="1" applyBorder="1" applyAlignment="1" applyProtection="1">
      <alignment horizontal="center" vertical="center"/>
      <protection locked="0"/>
    </xf>
    <xf numFmtId="166" fontId="15" fillId="7" borderId="52" xfId="0" applyNumberFormat="1" applyFont="1" applyFill="1" applyBorder="1" applyAlignment="1" applyProtection="1">
      <alignment horizontal="center" vertical="center"/>
      <protection locked="0"/>
    </xf>
    <xf numFmtId="0" fontId="16" fillId="2" borderId="1" xfId="0" applyFont="1" applyFill="1" applyBorder="1" applyAlignment="1">
      <alignment horizontal="center" vertical="center"/>
    </xf>
    <xf numFmtId="0" fontId="20" fillId="2" borderId="27" xfId="0" applyFont="1" applyFill="1" applyBorder="1"/>
    <xf numFmtId="0" fontId="20" fillId="2" borderId="0" xfId="0" applyFont="1" applyFill="1"/>
    <xf numFmtId="0" fontId="20" fillId="2" borderId="28" xfId="0" applyFont="1" applyFill="1" applyBorder="1"/>
    <xf numFmtId="0" fontId="18" fillId="2" borderId="27" xfId="0" applyFont="1" applyFill="1" applyBorder="1" applyAlignment="1">
      <alignment wrapText="1"/>
    </xf>
    <xf numFmtId="0" fontId="18" fillId="2" borderId="0" xfId="0" applyFont="1" applyFill="1" applyAlignment="1">
      <alignment wrapText="1"/>
    </xf>
    <xf numFmtId="0" fontId="18" fillId="2" borderId="28" xfId="0" applyFont="1" applyFill="1" applyBorder="1" applyAlignment="1">
      <alignment wrapText="1"/>
    </xf>
    <xf numFmtId="0" fontId="30" fillId="2" borderId="0" xfId="4" applyFont="1" applyFill="1" applyAlignment="1">
      <alignment horizontal="center"/>
    </xf>
    <xf numFmtId="0" fontId="10" fillId="3" borderId="23" xfId="1" applyNumberFormat="1" applyFont="1" applyFill="1" applyBorder="1" applyAlignment="1" applyProtection="1">
      <alignment horizontal="center" vertical="center" shrinkToFit="1"/>
      <protection locked="0"/>
    </xf>
    <xf numFmtId="0" fontId="10" fillId="3" borderId="54" xfId="1" applyNumberFormat="1" applyFont="1" applyFill="1" applyBorder="1" applyAlignment="1" applyProtection="1">
      <alignment horizontal="center" vertical="center" shrinkToFit="1"/>
      <protection locked="0"/>
    </xf>
    <xf numFmtId="0" fontId="10" fillId="3" borderId="10" xfId="1" applyNumberFormat="1" applyFont="1" applyFill="1" applyBorder="1" applyAlignment="1" applyProtection="1">
      <alignment horizontal="center" vertical="center" shrinkToFit="1"/>
      <protection locked="0"/>
    </xf>
    <xf numFmtId="0" fontId="0" fillId="2" borderId="0" xfId="0" applyFill="1" applyAlignment="1">
      <alignment horizontal="center"/>
    </xf>
    <xf numFmtId="0" fontId="8" fillId="2" borderId="30" xfId="6" applyFont="1" applyFill="1" applyBorder="1" applyAlignment="1">
      <alignment horizontal="center"/>
    </xf>
    <xf numFmtId="0" fontId="10" fillId="2" borderId="0" xfId="0" applyFont="1" applyFill="1" applyAlignment="1">
      <alignment horizontal="center"/>
    </xf>
    <xf numFmtId="0" fontId="47" fillId="2" borderId="0" xfId="4" applyFont="1" applyFill="1" applyAlignment="1">
      <alignment horizontal="center" wrapText="1"/>
    </xf>
    <xf numFmtId="43" fontId="10" fillId="3" borderId="0" xfId="1" applyFont="1" applyFill="1" applyBorder="1" applyAlignment="1" applyProtection="1">
      <alignment horizontal="center" vertical="center" shrinkToFit="1"/>
      <protection locked="0"/>
    </xf>
  </cellXfs>
  <cellStyles count="8">
    <cellStyle name="Comma" xfId="1" builtinId="3"/>
    <cellStyle name="Comma 4" xfId="5" xr:uid="{00000000-0005-0000-0000-000001000000}"/>
    <cellStyle name="Heading 2 2" xfId="2" xr:uid="{00000000-0005-0000-0000-000002000000}"/>
    <cellStyle name="Normal" xfId="0" builtinId="0"/>
    <cellStyle name="Normal 2" xfId="3" xr:uid="{00000000-0005-0000-0000-000004000000}"/>
    <cellStyle name="Normal 2 3" xfId="4" xr:uid="{00000000-0005-0000-0000-000005000000}"/>
    <cellStyle name="Normal 2 4"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06900\BSD-Share\RiskSpecialistFunction\Supervision\Assets%20and%20Liabilities%20Management\Insurance\CF%20template%20received\31%20Augus\AFIL%20Liquidity_%20and_Funding_Risk_Management%20-%2031%20August%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529303\AppData\Local\Microsoft\Windows\INetCache\Content.Outlook\E1075XQ0\Liquidity_%20and_Funding_Risk_Management_%20Template_%20for%20_Life_Insurers%20(004).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resbank-my.sharepoint.com/personal/phathutshedzo_mutambedzo_resbank_co_za/Documents/Documents/Monthly%20Liquidity%20return%20JSEC%20-%20JSEC%20feedback%20on%20template.xlsx" TargetMode="External"/><Relationship Id="rId1" Type="http://schemas.openxmlformats.org/officeDocument/2006/relationships/externalLinkPath" Target="/personal/margaux_noble_resbank_co_za/Documents/User%20Data/BANKING%20DIVISION%202/PWG%20meetings/2025/7.%2026%20Aug%202026/Documents/Monthly%20Liquidity%20return%20JSEC%20-%20JSEC%20feedback%20on%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Current Funding Sources"/>
      <sheetName val="Potential Funding Sources"/>
      <sheetName val="Cashflow Forecast"/>
      <sheetName val="NewBusinessStrain"/>
      <sheetName val="Metadata"/>
      <sheetName val="Scenarios"/>
    </sheetNames>
    <sheetDataSet>
      <sheetData sheetId="0"/>
      <sheetData sheetId="1"/>
      <sheetData sheetId="2"/>
      <sheetData sheetId="3"/>
      <sheetData sheetId="4"/>
      <sheetData sheetId="5">
        <row r="2">
          <cell r="A2" t="str">
            <v>1 LIFE  INSURANCE LIMITED</v>
          </cell>
          <cell r="B2" t="str">
            <v>I239</v>
          </cell>
        </row>
        <row r="3">
          <cell r="A3" t="str">
            <v>27FOUR LIFE LIMITED</v>
          </cell>
          <cell r="B3" t="str">
            <v>I238</v>
          </cell>
        </row>
        <row r="4">
          <cell r="A4" t="str">
            <v>360 LIFE INSURANCE COMPANY LIMITED</v>
          </cell>
          <cell r="B4" t="str">
            <v>I127</v>
          </cell>
        </row>
        <row r="5">
          <cell r="A5" t="str">
            <v>ABACUS LIFE LIMITED</v>
          </cell>
          <cell r="B5" t="str">
            <v>I264</v>
          </cell>
        </row>
        <row r="6">
          <cell r="A6" t="str">
            <v>ABSA LIFE LIMITED</v>
          </cell>
          <cell r="B6" t="str">
            <v>I121</v>
          </cell>
        </row>
        <row r="7">
          <cell r="A7" t="str">
            <v>AFRICAN RAINBOW LIFE LIMITED</v>
          </cell>
          <cell r="B7" t="str">
            <v>I313</v>
          </cell>
        </row>
        <row r="8">
          <cell r="A8" t="str">
            <v>AFRICAN UNITY LIFE LIMITED</v>
          </cell>
          <cell r="B8" t="str">
            <v>I221</v>
          </cell>
        </row>
        <row r="9">
          <cell r="A9" t="str">
            <v>AIG LIFE SOUTH AFRICA LIMITED</v>
          </cell>
          <cell r="B9" t="str">
            <v>I209</v>
          </cell>
        </row>
        <row r="10">
          <cell r="A10" t="str">
            <v>ALEXANDER FORBES INVESTMENTS LIMITED</v>
          </cell>
          <cell r="B10" t="str">
            <v>I155</v>
          </cell>
        </row>
        <row r="11">
          <cell r="A11" t="str">
            <v>ALEXANDER FORBES LIFE LIMITED</v>
          </cell>
          <cell r="B11" t="str">
            <v>I202</v>
          </cell>
        </row>
        <row r="12">
          <cell r="A12" t="str">
            <v>ALLAN GRAY LIFE LIMITED</v>
          </cell>
          <cell r="B12" t="str">
            <v>I198</v>
          </cell>
        </row>
        <row r="13">
          <cell r="A13" t="str">
            <v>ASSUPOL LIFE LIMITED</v>
          </cell>
          <cell r="B13" t="str">
            <v>I073</v>
          </cell>
        </row>
        <row r="14">
          <cell r="A14" t="str">
            <v>BIDVEST LIFE LIMITED</v>
          </cell>
          <cell r="B14" t="str">
            <v>I167</v>
          </cell>
        </row>
        <row r="15">
          <cell r="A15" t="str">
            <v>BOPHELO LIFE INSURANCE LIMITED</v>
          </cell>
          <cell r="B15" t="str">
            <v>I288</v>
          </cell>
        </row>
        <row r="16">
          <cell r="A16" t="str">
            <v>BRIGHTROCK LIFE LIMITED</v>
          </cell>
          <cell r="B16" t="str">
            <v>I161</v>
          </cell>
        </row>
        <row r="17">
          <cell r="A17" t="str">
            <v>BRYTE LIFE COMPANY LIMITED</v>
          </cell>
          <cell r="B17" t="str">
            <v>I217</v>
          </cell>
        </row>
        <row r="18">
          <cell r="A18" t="str">
            <v>CADIZ LIFE LIMITED</v>
          </cell>
          <cell r="B18" t="str">
            <v>I255</v>
          </cell>
        </row>
        <row r="19">
          <cell r="A19" t="str">
            <v>CENTRIQ LIFE INSURANCE COMPANY LIMITED</v>
          </cell>
          <cell r="B19" t="str">
            <v>I078</v>
          </cell>
        </row>
        <row r="20">
          <cell r="A20" t="str">
            <v>CHANNEL LIFE LIMITED</v>
          </cell>
          <cell r="B20" t="str">
            <v>I008</v>
          </cell>
        </row>
        <row r="21">
          <cell r="A21" t="str">
            <v>CLIENTELE LIFE ASSURANCE COMPANY LIMITED</v>
          </cell>
          <cell r="B21" t="str">
            <v>I027</v>
          </cell>
        </row>
        <row r="22">
          <cell r="A22" t="str">
            <v>COMMUNITY LIFE INSURANCE COMPANY LIMITED</v>
          </cell>
          <cell r="B22" t="str">
            <v>I194</v>
          </cell>
        </row>
        <row r="23">
          <cell r="A23" t="str">
            <v>CONSTANTIA LIFE &amp; HEALTH ASSURANCE COMPANY LIMITED</v>
          </cell>
          <cell r="B23" t="str">
            <v>I014</v>
          </cell>
        </row>
        <row r="24">
          <cell r="A24" t="str">
            <v>CONSTANTIA LIFE LIMITED</v>
          </cell>
          <cell r="B24" t="str">
            <v>I061</v>
          </cell>
        </row>
        <row r="25">
          <cell r="A25" t="str">
            <v>CORONATION LIFE ASSURANCE COMPANY LIMITED</v>
          </cell>
          <cell r="B25" t="str">
            <v>I188</v>
          </cell>
        </row>
        <row r="26">
          <cell r="A26" t="str">
            <v>DISCOVERY LIFE LIMITED</v>
          </cell>
          <cell r="B26" t="str">
            <v>I056</v>
          </cell>
        </row>
        <row r="27">
          <cell r="A27" t="str">
            <v>FEDGROUP LIFE LIMITED</v>
          </cell>
          <cell r="B27" t="str">
            <v>I252</v>
          </cell>
        </row>
        <row r="28">
          <cell r="A28" t="str">
            <v>FIRSTRAND LIFE ASSURANCE LIMITED</v>
          </cell>
          <cell r="B28" t="str">
            <v>I294</v>
          </cell>
        </row>
        <row r="29">
          <cell r="A29" t="str">
            <v>FRANK LIFE LIMITED</v>
          </cell>
          <cell r="B29" t="str">
            <v>I273</v>
          </cell>
        </row>
        <row r="30">
          <cell r="A30" t="str">
            <v>GUARDRISK LIFE LIMITED</v>
          </cell>
          <cell r="B30" t="str">
            <v>I189</v>
          </cell>
        </row>
        <row r="31">
          <cell r="A31" t="str">
            <v>HOLLARD LIFE ASSURANCE COMPANY LIMITED</v>
          </cell>
          <cell r="B31" t="str">
            <v>I123</v>
          </cell>
        </row>
        <row r="32">
          <cell r="A32" t="str">
            <v>HOLLARD SPECIALIST LIFE LIMITED</v>
          </cell>
          <cell r="B32" t="str">
            <v>I138</v>
          </cell>
        </row>
        <row r="33">
          <cell r="A33" t="str">
            <v>INVESTEC ASSURANCE LIMITED</v>
          </cell>
          <cell r="B33" t="str">
            <v>I075</v>
          </cell>
        </row>
        <row r="34">
          <cell r="A34" t="str">
            <v>INVESTEC LIFE LIMITED</v>
          </cell>
          <cell r="B34" t="str">
            <v>I042</v>
          </cell>
        </row>
        <row r="35">
          <cell r="A35" t="str">
            <v>JUST RETIREMENT LIFE (SOUTH AFRICA) LIMITED</v>
          </cell>
          <cell r="B35" t="str">
            <v>I289</v>
          </cell>
        </row>
        <row r="36">
          <cell r="A36" t="str">
            <v>KGA LEWENS BEPERK</v>
          </cell>
          <cell r="B36" t="str">
            <v>I182</v>
          </cell>
        </row>
        <row r="37">
          <cell r="A37" t="str">
            <v>LAND BANK LIFE INSURANCE COMPANY SOC LIMITED</v>
          </cell>
          <cell r="B37" t="str">
            <v>I272</v>
          </cell>
        </row>
        <row r="38">
          <cell r="A38" t="str">
            <v>LIBERTY GROUP LIMITED</v>
          </cell>
          <cell r="B38" t="str">
            <v>I034</v>
          </cell>
        </row>
        <row r="39">
          <cell r="A39" t="str">
            <v>LION OF AFRICA LIFE ASSURANCE COMPANY LIMITED</v>
          </cell>
          <cell r="B39" t="str">
            <v>I005</v>
          </cell>
        </row>
        <row r="40">
          <cell r="A40" t="str">
            <v>MMI GROUP LIMITED</v>
          </cell>
          <cell r="B40" t="str">
            <v>I023</v>
          </cell>
        </row>
        <row r="41">
          <cell r="A41" t="str">
            <v>MOMENTUM ABILITY LIMITED</v>
          </cell>
          <cell r="B41" t="str">
            <v>I203</v>
          </cell>
        </row>
        <row r="42">
          <cell r="A42" t="str">
            <v>NEDGROUP LIFE ASSURANCE COMPANY LIMITED</v>
          </cell>
          <cell r="B42" t="str">
            <v>I128</v>
          </cell>
        </row>
        <row r="43">
          <cell r="A43" t="str">
            <v>NEDGROUP STRUCTURED LIFE LIMITED</v>
          </cell>
          <cell r="B43" t="str">
            <v>I002</v>
          </cell>
        </row>
        <row r="44">
          <cell r="A44" t="str">
            <v>NESTLIFE ASSURANCE CORPORATION LIMITED</v>
          </cell>
          <cell r="B44" t="str">
            <v>I152</v>
          </cell>
        </row>
        <row r="45">
          <cell r="A45" t="str">
            <v>NETCARE LIFE LIMITED</v>
          </cell>
          <cell r="B45" t="str">
            <v>I146</v>
          </cell>
        </row>
        <row r="46">
          <cell r="A46" t="str">
            <v>NEW ERA LIFE INSURANCE COMPANY LIMITED</v>
          </cell>
          <cell r="B46" t="str">
            <v>I046</v>
          </cell>
        </row>
        <row r="47">
          <cell r="A47" t="str">
            <v>OAKHURST LIFE LIMITED</v>
          </cell>
          <cell r="B47" t="str">
            <v>I284</v>
          </cell>
        </row>
        <row r="48">
          <cell r="A48" t="str">
            <v>OASIS CRESCENT INSURANCE LIMITED</v>
          </cell>
          <cell r="B48" t="str">
            <v>I274</v>
          </cell>
        </row>
        <row r="49">
          <cell r="A49" t="str">
            <v>OLD MUTUAL ALTERNATIVE RISK TRANSFER LIMITED</v>
          </cell>
          <cell r="B49" t="str">
            <v>I222</v>
          </cell>
        </row>
        <row r="50">
          <cell r="A50" t="str">
            <v>OLD MUTUAL ALTERNATIVE SOLUTIONS LIMITED</v>
          </cell>
          <cell r="B50" t="str">
            <v>I212</v>
          </cell>
        </row>
        <row r="51">
          <cell r="A51" t="str">
            <v>OLD MUTUAL LIFE ASSURANCE COMPANY (SOUTH AFRICA) LIMITED</v>
          </cell>
          <cell r="B51" t="str">
            <v>I071</v>
          </cell>
        </row>
        <row r="52">
          <cell r="A52" t="str">
            <v>ONDERLINGE VERSEKERINGSGENOOTSKAP AVBOB</v>
          </cell>
          <cell r="B52" t="str">
            <v>I051</v>
          </cell>
        </row>
        <row r="53">
          <cell r="A53" t="str">
            <v>OUTSURANCE LIFE INSURANCE COMPANY LIMITED</v>
          </cell>
          <cell r="B53" t="str">
            <v>I257</v>
          </cell>
        </row>
        <row r="54">
          <cell r="A54" t="str">
            <v>PEREGRINE LIFE LIMITED</v>
          </cell>
          <cell r="B54" t="str">
            <v>I196</v>
          </cell>
        </row>
        <row r="55">
          <cell r="A55" t="str">
            <v>PROFESSIONAL PROVIDENT SOCIETY INSURANCE COMPANY LIMITED</v>
          </cell>
          <cell r="B55" t="str">
            <v>I214</v>
          </cell>
        </row>
        <row r="56">
          <cell r="A56" t="str">
            <v>PRUDENTIAL PORTFOLIO MANAGERS (SOUTH AFRICA)LIFE LIMITED</v>
          </cell>
          <cell r="B56" t="str">
            <v>I265</v>
          </cell>
        </row>
        <row r="57">
          <cell r="A57" t="str">
            <v>PSG LIFE  LIMITED</v>
          </cell>
          <cell r="B57" t="str">
            <v>I191</v>
          </cell>
        </row>
        <row r="58">
          <cell r="A58" t="str">
            <v>REAL PEOPLE ASSURANCE COMPANY LIMITED</v>
          </cell>
          <cell r="B58" t="str">
            <v>I240</v>
          </cell>
        </row>
        <row r="59">
          <cell r="A59" t="str">
            <v>RELYANT LIFE ASSURANCE COMPANY LIMITED</v>
          </cell>
          <cell r="B59" t="str">
            <v>I147</v>
          </cell>
        </row>
        <row r="60">
          <cell r="A60" t="str">
            <v>RMA LIFE ASSURANCE COMPANY LTD</v>
          </cell>
          <cell r="B60" t="str">
            <v>I116</v>
          </cell>
        </row>
        <row r="61">
          <cell r="A61" t="str">
            <v>SAFRICAN INSURANCE COMPANY LIMITED</v>
          </cell>
          <cell r="B61" t="str">
            <v>I062</v>
          </cell>
        </row>
        <row r="62">
          <cell r="A62" t="str">
            <v>SAHL LIFE ASSURANCE COMPANY LIMITED</v>
          </cell>
          <cell r="B62" t="str">
            <v>I228</v>
          </cell>
        </row>
        <row r="63">
          <cell r="A63" t="str">
            <v>SANLAM DEVELOPING MARKETS LIMITED</v>
          </cell>
          <cell r="B63" t="str">
            <v>I004</v>
          </cell>
        </row>
        <row r="64">
          <cell r="A64" t="str">
            <v>SANLAM LIFE INSURANCE LIMITED</v>
          </cell>
          <cell r="B64" t="str">
            <v>I079</v>
          </cell>
        </row>
        <row r="65">
          <cell r="A65" t="str">
            <v>SANTAM STRUCTURED LIFE LIMITED</v>
          </cell>
          <cell r="B65" t="str">
            <v>I218</v>
          </cell>
        </row>
        <row r="66">
          <cell r="A66" t="str">
            <v>HANNOVER LIFE REASSURANCE AFRICA LIMITED</v>
          </cell>
          <cell r="B66" t="str">
            <v>R091</v>
          </cell>
        </row>
        <row r="67">
          <cell r="A67" t="str">
            <v>RGA REINSURANCE COMPANY OF SOUTH AFRICA LIMITED</v>
          </cell>
          <cell r="B67" t="str">
            <v>R175</v>
          </cell>
        </row>
        <row r="68">
          <cell r="A68" t="str">
            <v>MUNICH REINSURANCE COMPANY OF AFRICA LIMITED</v>
          </cell>
          <cell r="B68" t="str">
            <v>R095</v>
          </cell>
        </row>
        <row r="69">
          <cell r="A69" t="str">
            <v>SCOR AFRICA LIMITED</v>
          </cell>
          <cell r="B69" t="str">
            <v>R268</v>
          </cell>
        </row>
        <row r="70">
          <cell r="A70" t="str">
            <v>GENERAL REINSURANCE AFRICA LIMITED</v>
          </cell>
          <cell r="B70" t="str">
            <v>R093</v>
          </cell>
        </row>
        <row r="71">
          <cell r="A71" t="str">
            <v>SWISS RE AFRICA LIMITED</v>
          </cell>
          <cell r="B71" t="str">
            <v>R094</v>
          </cell>
        </row>
        <row r="72">
          <cell r="A72" t="str">
            <v>GIC RE SOUTH AFRICA LIMITED</v>
          </cell>
          <cell r="B72" t="str">
            <v>R090</v>
          </cell>
        </row>
        <row r="73">
          <cell r="A73" t="str">
            <v>SHIELD LIFE LIMITED</v>
          </cell>
          <cell r="B73" t="str">
            <v>I297</v>
          </cell>
        </row>
        <row r="74">
          <cell r="A74" t="str">
            <v>STANDARD GENERAL INSURANCE COMPANY LIMITED, THE</v>
          </cell>
          <cell r="B74" t="str">
            <v>I009</v>
          </cell>
        </row>
        <row r="75">
          <cell r="A75" t="str">
            <v>STRATEGIC INVESTMENT SERVICE LIFE COMPANY LIMITED</v>
          </cell>
          <cell r="B75" t="str">
            <v>I246</v>
          </cell>
        </row>
        <row r="76">
          <cell r="A76" t="str">
            <v>SYGNIA LIFE LIMITED</v>
          </cell>
          <cell r="B76" t="str">
            <v>I197</v>
          </cell>
        </row>
        <row r="77">
          <cell r="A77" t="str">
            <v>THE SMART LIFE INSURANCE COMPANY LIMITED</v>
          </cell>
          <cell r="B77" t="str">
            <v>I087</v>
          </cell>
        </row>
        <row r="78">
          <cell r="A78" t="str">
            <v>VIVA LIFE INSURANCE LIMITED</v>
          </cell>
          <cell r="B78" t="str">
            <v>I260</v>
          </cell>
        </row>
        <row r="79">
          <cell r="A79" t="str">
            <v>VODACOM LIFE ASSURANCE COMPANY LIMITED</v>
          </cell>
          <cell r="B79" t="str">
            <v>I277</v>
          </cell>
        </row>
        <row r="80">
          <cell r="A80" t="str">
            <v>WORKERS LIFE ASSURANCE COMPANY LIMITED</v>
          </cell>
          <cell r="B80" t="str">
            <v>I132</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nding Matrix"/>
      <sheetName val="Cashflow Forecast"/>
      <sheetName val="Cashflow Forecast Scenario Plan"/>
      <sheetName val="Actual vs Forecast"/>
      <sheetName val="NRR time series"/>
      <sheetName val="Scenarios"/>
    </sheetNames>
    <sheetDataSet>
      <sheetData sheetId="0" refreshError="1"/>
      <sheetData sheetId="1" refreshError="1"/>
      <sheetData sheetId="2" refreshError="1"/>
      <sheetData sheetId="3" refreshError="1"/>
      <sheetData sheetId="4" refreshError="1"/>
      <sheetData sheetId="5">
        <row r="2">
          <cell r="A2">
            <v>1</v>
          </cell>
        </row>
        <row r="3">
          <cell r="A3">
            <v>0.05</v>
          </cell>
        </row>
        <row r="4">
          <cell r="A4">
            <v>0.1</v>
          </cell>
        </row>
        <row r="5">
          <cell r="A5">
            <v>0.15</v>
          </cell>
        </row>
        <row r="6">
          <cell r="A6">
            <v>0.2</v>
          </cell>
        </row>
        <row r="7">
          <cell r="A7">
            <v>-0.05</v>
          </cell>
        </row>
        <row r="8">
          <cell r="A8">
            <v>-0.1</v>
          </cell>
        </row>
        <row r="9">
          <cell r="A9">
            <v>-0.15</v>
          </cell>
        </row>
        <row r="10">
          <cell r="A10">
            <v>-0.2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ign-Off"/>
      <sheetName val="BAU cash flow forecast"/>
      <sheetName val="FMI Scenarios"/>
      <sheetName val="Stress scenarios &amp; assumptions"/>
      <sheetName val="CCP CM Stress"/>
      <sheetName val="Stressed cash flow forecast"/>
      <sheetName val="CCP CM Stress (JSEC proposal)"/>
      <sheetName val="Internal Scenario cf forecast"/>
      <sheetName val="Scenarios"/>
      <sheetName val="Clients cash"/>
    </sheetNames>
    <sheetDataSet>
      <sheetData sheetId="0"/>
      <sheetData sheetId="1"/>
      <sheetData sheetId="2">
        <row r="1">
          <cell r="A1" t="str">
            <v>Liquidity risk</v>
          </cell>
        </row>
        <row r="2">
          <cell r="A2" t="str">
            <v>(Confidential and not available for inspection by the public)</v>
          </cell>
        </row>
        <row r="3">
          <cell r="A3" t="str">
            <v>Name of  Market Infrastructure</v>
          </cell>
        </row>
        <row r="4">
          <cell r="A4" t="str">
            <v>Reporting Date:</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
  <sheetViews>
    <sheetView workbookViewId="0">
      <selection activeCell="B30" sqref="B30"/>
    </sheetView>
  </sheetViews>
  <sheetFormatPr defaultColWidth="0" defaultRowHeight="14.25" customHeight="1" zeroHeight="1" x14ac:dyDescent="0.35"/>
  <cols>
    <col min="1" max="1" width="9.1796875" style="1" customWidth="1"/>
    <col min="2" max="2" width="29.7265625" style="1" customWidth="1"/>
    <col min="3" max="8" width="9.1796875" style="1" customWidth="1"/>
    <col min="9" max="9" width="13" style="1" customWidth="1"/>
    <col min="10" max="10" width="11.7265625" style="1" customWidth="1"/>
    <col min="11" max="11" width="9.1796875" style="1" customWidth="1"/>
    <col min="12" max="16384" width="9.1796875" style="1" hidden="1"/>
  </cols>
  <sheetData>
    <row r="1" spans="2:10" ht="15" thickBot="1" x14ac:dyDescent="0.4">
      <c r="J1"/>
    </row>
    <row r="2" spans="2:10" ht="16" thickBot="1" x14ac:dyDescent="0.4">
      <c r="B2" s="56" t="s">
        <v>0</v>
      </c>
      <c r="C2" s="425"/>
      <c r="D2" s="426"/>
      <c r="E2" s="426"/>
      <c r="F2" s="426"/>
      <c r="G2" s="426"/>
      <c r="H2" s="426"/>
      <c r="I2" s="427"/>
      <c r="J2" s="57"/>
    </row>
    <row r="3" spans="2:10" ht="15" thickBot="1" x14ac:dyDescent="0.4"/>
    <row r="4" spans="2:10" ht="16" thickBot="1" x14ac:dyDescent="0.4">
      <c r="B4" s="56" t="s">
        <v>1</v>
      </c>
      <c r="C4" s="428"/>
      <c r="D4" s="429"/>
      <c r="E4" s="429"/>
      <c r="F4" s="429"/>
      <c r="G4" s="429"/>
      <c r="H4" s="429"/>
      <c r="I4" s="430"/>
    </row>
    <row r="5" spans="2:10" ht="14.5" x14ac:dyDescent="0.35"/>
    <row r="6" spans="2:10" ht="14.5" x14ac:dyDescent="0.35"/>
    <row r="7" spans="2:10" ht="15.5" x14ac:dyDescent="0.35">
      <c r="B7" s="431" t="s">
        <v>2</v>
      </c>
      <c r="C7" s="431"/>
      <c r="D7" s="431"/>
      <c r="E7" s="431"/>
      <c r="F7" s="431"/>
      <c r="G7" s="431"/>
      <c r="H7" s="431"/>
      <c r="I7" s="431"/>
      <c r="J7" s="431"/>
    </row>
    <row r="8" spans="2:10" ht="14.5" x14ac:dyDescent="0.35">
      <c r="B8" s="59"/>
      <c r="C8" s="60"/>
      <c r="D8" s="60"/>
      <c r="E8" s="60"/>
      <c r="F8" s="60"/>
      <c r="G8" s="60"/>
      <c r="H8" s="60"/>
      <c r="I8" s="60"/>
      <c r="J8" s="61"/>
    </row>
    <row r="9" spans="2:10" ht="14.5" x14ac:dyDescent="0.35">
      <c r="B9" s="62" t="s">
        <v>3</v>
      </c>
      <c r="J9" s="63"/>
    </row>
    <row r="10" spans="2:10" ht="14.5" x14ac:dyDescent="0.35">
      <c r="B10" s="64"/>
      <c r="J10" s="63"/>
    </row>
    <row r="11" spans="2:10" ht="14.5" x14ac:dyDescent="0.35">
      <c r="B11" s="422" t="s">
        <v>4</v>
      </c>
      <c r="C11" s="423"/>
      <c r="D11" s="423"/>
      <c r="E11" s="423"/>
      <c r="F11" s="423"/>
      <c r="G11" s="423"/>
      <c r="H11" s="423"/>
      <c r="I11" s="423"/>
      <c r="J11" s="424"/>
    </row>
    <row r="12" spans="2:10" ht="14.5" x14ac:dyDescent="0.35">
      <c r="B12" s="422" t="s">
        <v>5</v>
      </c>
      <c r="C12" s="423"/>
      <c r="D12" s="423"/>
      <c r="E12" s="423"/>
      <c r="F12" s="423"/>
      <c r="G12" s="423"/>
      <c r="H12" s="423"/>
      <c r="I12" s="423"/>
      <c r="J12" s="424"/>
    </row>
    <row r="13" spans="2:10" ht="14.5" x14ac:dyDescent="0.35">
      <c r="B13" s="422" t="s">
        <v>6</v>
      </c>
      <c r="C13" s="423"/>
      <c r="D13" s="423"/>
      <c r="E13" s="423"/>
      <c r="F13" s="423"/>
      <c r="G13" s="423"/>
      <c r="H13" s="423"/>
      <c r="I13" s="423"/>
      <c r="J13" s="424"/>
    </row>
    <row r="14" spans="2:10" ht="14.5" x14ac:dyDescent="0.35">
      <c r="B14" s="422" t="s">
        <v>7</v>
      </c>
      <c r="C14" s="423"/>
      <c r="D14" s="423"/>
      <c r="E14" s="423"/>
      <c r="F14" s="423"/>
      <c r="G14" s="423"/>
      <c r="H14" s="423"/>
      <c r="I14" s="423"/>
      <c r="J14" s="424"/>
    </row>
    <row r="15" spans="2:10" s="86" customFormat="1" ht="14.25" customHeight="1" x14ac:dyDescent="0.35">
      <c r="B15" s="422" t="s">
        <v>8</v>
      </c>
      <c r="C15" s="423"/>
      <c r="D15" s="423"/>
      <c r="E15" s="423"/>
      <c r="F15" s="423"/>
      <c r="G15" s="423"/>
      <c r="H15" s="423"/>
      <c r="I15" s="423"/>
      <c r="J15" s="424"/>
    </row>
    <row r="16" spans="2:10" ht="14.5" x14ac:dyDescent="0.35">
      <c r="B16" s="435"/>
      <c r="C16" s="436"/>
      <c r="D16" s="436"/>
      <c r="E16" s="436"/>
      <c r="F16" s="436"/>
      <c r="G16" s="436"/>
      <c r="H16" s="436"/>
      <c r="I16" s="436"/>
      <c r="J16" s="437"/>
    </row>
    <row r="17" spans="1:11" ht="14.5" x14ac:dyDescent="0.35">
      <c r="B17" s="64"/>
      <c r="J17" s="63"/>
    </row>
    <row r="18" spans="1:11" s="86" customFormat="1" ht="14.5" x14ac:dyDescent="0.35">
      <c r="B18" s="87" t="s">
        <v>9</v>
      </c>
      <c r="J18" s="88"/>
    </row>
    <row r="19" spans="1:11" s="86" customFormat="1" ht="14.5" x14ac:dyDescent="0.35">
      <c r="B19" s="87"/>
      <c r="J19" s="88"/>
    </row>
    <row r="20" spans="1:11" s="86" customFormat="1" ht="14.5" x14ac:dyDescent="0.35">
      <c r="B20" s="432" t="s">
        <v>10</v>
      </c>
      <c r="C20" s="433"/>
      <c r="D20" s="433"/>
      <c r="E20" s="433"/>
      <c r="F20" s="433"/>
      <c r="G20" s="433"/>
      <c r="H20" s="433"/>
      <c r="I20" s="433"/>
      <c r="J20" s="434"/>
    </row>
    <row r="21" spans="1:11" s="86" customFormat="1" ht="14.5" x14ac:dyDescent="0.35">
      <c r="B21" s="432" t="s">
        <v>11</v>
      </c>
      <c r="C21" s="433"/>
      <c r="D21" s="433"/>
      <c r="E21" s="433"/>
      <c r="F21" s="433"/>
      <c r="G21" s="433"/>
      <c r="H21" s="433"/>
      <c r="I21" s="433"/>
      <c r="J21" s="434"/>
    </row>
    <row r="22" spans="1:11" s="86" customFormat="1" ht="14.5" x14ac:dyDescent="0.35">
      <c r="B22" s="432" t="s">
        <v>12</v>
      </c>
      <c r="C22" s="433"/>
      <c r="D22" s="433"/>
      <c r="E22" s="433"/>
      <c r="F22" s="433"/>
      <c r="G22" s="433"/>
      <c r="H22" s="433"/>
      <c r="I22" s="433"/>
      <c r="J22" s="434"/>
    </row>
    <row r="23" spans="1:11" s="86" customFormat="1" ht="14.5" x14ac:dyDescent="0.35">
      <c r="B23" s="432" t="s">
        <v>13</v>
      </c>
      <c r="C23" s="433"/>
      <c r="D23" s="433"/>
      <c r="E23" s="433"/>
      <c r="F23" s="433"/>
      <c r="G23" s="433"/>
      <c r="H23" s="433"/>
      <c r="I23" s="433"/>
      <c r="J23" s="434"/>
    </row>
    <row r="24" spans="1:11" ht="14.5" x14ac:dyDescent="0.35">
      <c r="B24" s="64"/>
      <c r="J24" s="63"/>
    </row>
    <row r="25" spans="1:11" ht="14.5" x14ac:dyDescent="0.35">
      <c r="B25" s="62"/>
      <c r="J25" s="63"/>
    </row>
    <row r="26" spans="1:11" ht="14.5" x14ac:dyDescent="0.35">
      <c r="B26" s="64"/>
      <c r="J26" s="63"/>
    </row>
    <row r="27" spans="1:11" ht="14.5" x14ac:dyDescent="0.35">
      <c r="B27" s="422"/>
      <c r="C27" s="423"/>
      <c r="D27" s="423"/>
      <c r="E27" s="423"/>
      <c r="F27" s="423"/>
      <c r="G27" s="423"/>
      <c r="H27" s="423"/>
      <c r="I27" s="423"/>
      <c r="J27" s="424"/>
    </row>
    <row r="28" spans="1:11" ht="14.5" x14ac:dyDescent="0.35">
      <c r="B28" s="64"/>
      <c r="J28" s="63"/>
    </row>
    <row r="29" spans="1:11" ht="14.5" x14ac:dyDescent="0.35">
      <c r="B29" s="65"/>
      <c r="C29" s="66"/>
      <c r="D29" s="66"/>
      <c r="E29" s="66"/>
      <c r="F29" s="66"/>
      <c r="G29" s="66"/>
      <c r="H29" s="66"/>
      <c r="I29" s="66"/>
      <c r="J29" s="67"/>
    </row>
    <row r="30" spans="1:11" ht="14.5" x14ac:dyDescent="0.35"/>
    <row r="31" spans="1:11" customFormat="1" ht="14.5" x14ac:dyDescent="0.35">
      <c r="A31" s="1"/>
      <c r="B31" s="1"/>
      <c r="C31" s="1"/>
      <c r="D31" s="1"/>
      <c r="E31" s="1"/>
      <c r="F31" s="1"/>
      <c r="G31" s="1"/>
      <c r="H31" s="1"/>
      <c r="I31" s="1"/>
      <c r="J31" s="1"/>
      <c r="K31" s="1"/>
    </row>
    <row r="32" spans="1:11" customFormat="1" ht="14.5" x14ac:dyDescent="0.35">
      <c r="A32" s="1"/>
      <c r="B32" s="1"/>
      <c r="C32" s="1"/>
      <c r="D32" s="1"/>
      <c r="E32" s="1"/>
      <c r="F32" s="1"/>
      <c r="G32" s="1"/>
      <c r="H32" s="1"/>
      <c r="I32" s="1"/>
      <c r="J32" s="1"/>
      <c r="K32" s="1"/>
    </row>
    <row r="33" spans="1:11" customFormat="1" ht="14.5" x14ac:dyDescent="0.35">
      <c r="A33" s="1"/>
      <c r="B33" s="1"/>
      <c r="C33" s="1"/>
      <c r="D33" s="1"/>
      <c r="E33" s="1"/>
      <c r="F33" s="1"/>
      <c r="G33" s="1"/>
      <c r="H33" s="1"/>
      <c r="I33" s="1"/>
      <c r="J33" s="1"/>
      <c r="K33" s="1"/>
    </row>
    <row r="34" spans="1:11" customFormat="1" ht="14.5" x14ac:dyDescent="0.35">
      <c r="A34" s="1"/>
      <c r="B34" s="1"/>
      <c r="C34" s="1"/>
      <c r="D34" s="1"/>
      <c r="E34" s="1"/>
      <c r="F34" s="1"/>
      <c r="G34" s="1"/>
      <c r="H34" s="1"/>
      <c r="I34" s="1"/>
      <c r="J34" s="1"/>
      <c r="K34" s="1"/>
    </row>
    <row r="35" spans="1:11" ht="14.25" customHeight="1" x14ac:dyDescent="0.35"/>
    <row r="36" spans="1:11" ht="14.25" customHeight="1" x14ac:dyDescent="0.35"/>
    <row r="37" spans="1:11" ht="14.25" customHeight="1" x14ac:dyDescent="0.35"/>
    <row r="38" spans="1:11" ht="14.25" customHeight="1" x14ac:dyDescent="0.35"/>
    <row r="39" spans="1:11" ht="14.25" customHeight="1" x14ac:dyDescent="0.35"/>
    <row r="40" spans="1:11" ht="14.25" customHeight="1" x14ac:dyDescent="0.35"/>
    <row r="41" spans="1:11" ht="14.25" customHeight="1" x14ac:dyDescent="0.35"/>
  </sheetData>
  <mergeCells count="14">
    <mergeCell ref="B21:J21"/>
    <mergeCell ref="B22:J22"/>
    <mergeCell ref="B23:J23"/>
    <mergeCell ref="B27:J27"/>
    <mergeCell ref="B14:J14"/>
    <mergeCell ref="B15:J15"/>
    <mergeCell ref="B16:J16"/>
    <mergeCell ref="B20:J20"/>
    <mergeCell ref="B13:J13"/>
    <mergeCell ref="C2:I2"/>
    <mergeCell ref="C4:I4"/>
    <mergeCell ref="B7:J7"/>
    <mergeCell ref="B11:J11"/>
    <mergeCell ref="B12:J12"/>
  </mergeCells>
  <dataValidations count="1">
    <dataValidation type="date" allowBlank="1" showInputMessage="1" showErrorMessage="1" errorTitle="Date Format" error="Please use yyyy/mm/dd" sqref="C4:I4" xr:uid="{00000000-0002-0000-0000-000000000000}">
      <formula1>43831</formula1>
      <formula2>46022</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Scenarios!$A$14:$A$21</xm:f>
          </x14:formula1>
          <xm:sqref>C2:I2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
  <sheetViews>
    <sheetView workbookViewId="0">
      <selection activeCell="C25" sqref="C25"/>
    </sheetView>
  </sheetViews>
  <sheetFormatPr defaultColWidth="9.1796875" defaultRowHeight="14.5" x14ac:dyDescent="0.35"/>
  <cols>
    <col min="1" max="1" width="20.81640625" style="1" bestFit="1" customWidth="1"/>
    <col min="2" max="2" width="15.54296875" style="1" customWidth="1"/>
    <col min="3" max="3" width="9.1796875" style="1"/>
    <col min="4" max="4" width="16.1796875" style="1" customWidth="1"/>
    <col min="5" max="5" width="19.81640625" style="1" customWidth="1"/>
    <col min="6" max="6" width="19" style="1" customWidth="1"/>
    <col min="7" max="16384" width="9.1796875" style="1"/>
  </cols>
  <sheetData>
    <row r="1" spans="1:6" ht="15" thickBot="1" x14ac:dyDescent="0.4">
      <c r="C1" s="442" t="s">
        <v>208</v>
      </c>
      <c r="D1" s="442"/>
      <c r="E1" s="442"/>
      <c r="F1" s="442"/>
    </row>
    <row r="2" spans="1:6" s="5" customFormat="1" x14ac:dyDescent="0.35">
      <c r="A2" s="17" t="s">
        <v>77</v>
      </c>
      <c r="B2" s="26" t="s">
        <v>78</v>
      </c>
      <c r="C2" s="18" t="s">
        <v>209</v>
      </c>
      <c r="D2" s="19" t="e">
        <f>#REF!</f>
        <v>#REF!</v>
      </c>
      <c r="E2" s="19" t="e">
        <f>#REF!</f>
        <v>#REF!</v>
      </c>
      <c r="F2" s="20" t="e">
        <f>#REF!</f>
        <v>#REF!</v>
      </c>
    </row>
    <row r="3" spans="1:6" x14ac:dyDescent="0.35">
      <c r="A3" s="2" t="s">
        <v>113</v>
      </c>
      <c r="B3" s="12"/>
      <c r="C3" s="3"/>
      <c r="D3" s="3"/>
      <c r="E3" s="3"/>
      <c r="F3" s="4"/>
    </row>
    <row r="4" spans="1:6" x14ac:dyDescent="0.35">
      <c r="A4" s="2" t="s">
        <v>210</v>
      </c>
      <c r="B4" s="12"/>
      <c r="C4" s="3"/>
      <c r="D4" s="3"/>
      <c r="E4" s="3"/>
      <c r="F4" s="4"/>
    </row>
    <row r="5" spans="1:6" x14ac:dyDescent="0.35">
      <c r="A5" s="13" t="s">
        <v>199</v>
      </c>
      <c r="B5" s="23"/>
      <c r="C5" s="3"/>
      <c r="D5" s="3"/>
      <c r="E5" s="3"/>
      <c r="F5" s="4"/>
    </row>
    <row r="6" spans="1:6" x14ac:dyDescent="0.35">
      <c r="A6" s="13" t="s">
        <v>200</v>
      </c>
      <c r="B6" s="23"/>
      <c r="C6" s="3"/>
      <c r="D6" s="3"/>
      <c r="E6" s="3"/>
      <c r="F6" s="4"/>
    </row>
    <row r="7" spans="1:6" ht="15" thickBot="1" x14ac:dyDescent="0.4">
      <c r="A7" s="21" t="s">
        <v>211</v>
      </c>
      <c r="B7" s="24"/>
      <c r="C7" s="11"/>
      <c r="D7" s="11"/>
      <c r="E7" s="11"/>
      <c r="F7" s="22"/>
    </row>
    <row r="10" spans="1:6" ht="15" thickBot="1" x14ac:dyDescent="0.4"/>
    <row r="11" spans="1:6" x14ac:dyDescent="0.35">
      <c r="A11" s="17" t="s">
        <v>80</v>
      </c>
      <c r="B11" s="18"/>
      <c r="C11" s="9"/>
      <c r="D11" s="9"/>
      <c r="E11" s="9"/>
      <c r="F11" s="10"/>
    </row>
    <row r="12" spans="1:6" x14ac:dyDescent="0.35">
      <c r="A12" s="2" t="str">
        <f>A3</f>
        <v>Margin deposits</v>
      </c>
      <c r="B12" s="12"/>
      <c r="C12" s="3"/>
      <c r="D12" s="3"/>
      <c r="E12" s="3"/>
      <c r="F12" s="4"/>
    </row>
    <row r="13" spans="1:6" ht="15" thickBot="1" x14ac:dyDescent="0.4">
      <c r="A13" s="7" t="s">
        <v>50</v>
      </c>
      <c r="B13" s="25"/>
      <c r="C13" s="11"/>
      <c r="D13" s="11"/>
      <c r="E13" s="11"/>
      <c r="F13" s="22"/>
    </row>
  </sheetData>
  <mergeCells count="1">
    <mergeCell ref="C1:F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CAC75-2CF4-4A28-BF6E-FF06CCB45F0F}">
  <sheetPr>
    <pageSetUpPr fitToPage="1"/>
  </sheetPr>
  <dimension ref="A2:Q85"/>
  <sheetViews>
    <sheetView topLeftCell="A5" workbookViewId="0">
      <selection activeCell="A16" sqref="A16"/>
    </sheetView>
  </sheetViews>
  <sheetFormatPr defaultRowHeight="14.5" x14ac:dyDescent="0.35"/>
  <cols>
    <col min="1" max="1" width="48.1796875" customWidth="1"/>
    <col min="2" max="2" width="21.1796875" customWidth="1"/>
    <col min="4" max="4" width="12.1796875" customWidth="1"/>
    <col min="5" max="5" width="15.453125" customWidth="1"/>
    <col min="7" max="7" width="17.453125" style="1" customWidth="1"/>
    <col min="8" max="17" width="9.1796875" style="1"/>
  </cols>
  <sheetData>
    <row r="2" spans="1:6" ht="20.5" thickBot="1" x14ac:dyDescent="0.4">
      <c r="A2" s="221" t="s">
        <v>14</v>
      </c>
      <c r="B2" s="222"/>
      <c r="C2" s="223"/>
      <c r="D2" s="222"/>
      <c r="E2" s="222"/>
      <c r="F2" s="222"/>
    </row>
    <row r="3" spans="1:6" x14ac:dyDescent="0.35">
      <c r="A3" s="224"/>
      <c r="B3" s="224"/>
      <c r="C3" s="224"/>
      <c r="D3" s="224"/>
      <c r="E3" s="224"/>
      <c r="F3" s="224"/>
    </row>
    <row r="4" spans="1:6" x14ac:dyDescent="0.35">
      <c r="A4" s="224" t="s">
        <v>15</v>
      </c>
      <c r="B4" s="224"/>
      <c r="C4" s="224"/>
      <c r="D4" s="224"/>
      <c r="E4" s="224"/>
      <c r="F4" s="224"/>
    </row>
    <row r="5" spans="1:6" x14ac:dyDescent="0.35">
      <c r="A5" s="224"/>
      <c r="B5" s="224"/>
      <c r="C5" s="224"/>
      <c r="D5" s="224"/>
      <c r="E5" s="224"/>
      <c r="F5" s="224"/>
    </row>
    <row r="6" spans="1:6" x14ac:dyDescent="0.35">
      <c r="A6" s="224"/>
      <c r="B6" s="224"/>
      <c r="C6" s="224"/>
      <c r="D6" s="224"/>
      <c r="E6" s="224"/>
      <c r="F6" s="224"/>
    </row>
    <row r="7" spans="1:6" ht="15.5" x14ac:dyDescent="0.35">
      <c r="A7" s="225" t="s">
        <v>16</v>
      </c>
      <c r="B7" s="224"/>
      <c r="C7" s="224"/>
      <c r="D7" s="224"/>
      <c r="E7" s="224"/>
      <c r="F7" s="224"/>
    </row>
    <row r="8" spans="1:6" x14ac:dyDescent="0.35">
      <c r="A8" s="224"/>
      <c r="B8" s="224"/>
      <c r="C8" s="224"/>
      <c r="D8" s="224"/>
      <c r="E8" s="224"/>
      <c r="F8" s="224"/>
    </row>
    <row r="9" spans="1:6" ht="15" thickBot="1" x14ac:dyDescent="0.4">
      <c r="A9" s="226" t="s">
        <v>17</v>
      </c>
      <c r="B9" s="227"/>
      <c r="C9" s="224"/>
      <c r="D9" s="226" t="s">
        <v>18</v>
      </c>
      <c r="E9" s="228"/>
      <c r="F9" s="229"/>
    </row>
    <row r="10" spans="1:6" x14ac:dyDescent="0.35">
      <c r="A10" s="224"/>
      <c r="B10" s="224"/>
      <c r="C10" s="224"/>
      <c r="D10" s="224"/>
      <c r="E10" s="224"/>
      <c r="F10" s="224"/>
    </row>
    <row r="11" spans="1:6" x14ac:dyDescent="0.35">
      <c r="A11" s="224"/>
      <c r="B11" s="224"/>
      <c r="C11" s="224"/>
      <c r="D11" s="224"/>
      <c r="E11" s="224"/>
      <c r="F11" s="224"/>
    </row>
    <row r="12" spans="1:6" ht="15.5" x14ac:dyDescent="0.35">
      <c r="A12" s="225" t="s">
        <v>19</v>
      </c>
      <c r="B12" s="224"/>
      <c r="C12" s="224"/>
      <c r="D12" s="224"/>
      <c r="E12" s="224"/>
      <c r="F12" s="224"/>
    </row>
    <row r="13" spans="1:6" x14ac:dyDescent="0.35">
      <c r="A13" s="224"/>
      <c r="B13" s="224"/>
      <c r="C13" s="224"/>
      <c r="D13" s="224"/>
      <c r="E13" s="224"/>
      <c r="F13" s="224"/>
    </row>
    <row r="14" spans="1:6" ht="15" thickBot="1" x14ac:dyDescent="0.4">
      <c r="A14" s="226" t="s">
        <v>20</v>
      </c>
      <c r="B14" s="227"/>
      <c r="C14" s="224"/>
      <c r="D14" s="226" t="s">
        <v>18</v>
      </c>
      <c r="E14" s="228"/>
      <c r="F14" s="229"/>
    </row>
    <row r="15" spans="1:6" x14ac:dyDescent="0.35">
      <c r="A15" s="224"/>
      <c r="B15" s="224"/>
      <c r="C15" s="224"/>
      <c r="D15" s="224"/>
      <c r="E15" s="224"/>
      <c r="F15" s="224"/>
    </row>
    <row r="16" spans="1:6" ht="15" thickBot="1" x14ac:dyDescent="0.4">
      <c r="A16" s="226" t="s">
        <v>21</v>
      </c>
      <c r="B16" s="227"/>
      <c r="C16" s="224"/>
      <c r="D16" s="224"/>
      <c r="E16" s="229"/>
      <c r="F16" s="229"/>
    </row>
    <row r="17" spans="1:6" x14ac:dyDescent="0.35">
      <c r="A17" s="224"/>
      <c r="B17" s="224"/>
      <c r="C17" s="224"/>
      <c r="D17" s="224"/>
      <c r="E17" s="224"/>
      <c r="F17" s="224"/>
    </row>
    <row r="18" spans="1:6" x14ac:dyDescent="0.35">
      <c r="A18" s="224"/>
      <c r="B18" s="224"/>
      <c r="C18" s="224"/>
      <c r="D18" s="224"/>
      <c r="E18" s="224"/>
      <c r="F18" s="224"/>
    </row>
    <row r="19" spans="1:6" x14ac:dyDescent="0.35">
      <c r="A19" s="224"/>
      <c r="B19" s="224"/>
      <c r="C19" s="224"/>
      <c r="D19" s="224"/>
      <c r="E19" s="224"/>
      <c r="F19" s="224"/>
    </row>
    <row r="20" spans="1:6" x14ac:dyDescent="0.35">
      <c r="A20" s="224" t="s">
        <v>22</v>
      </c>
      <c r="B20" s="224"/>
      <c r="C20" s="224"/>
      <c r="D20" s="224"/>
      <c r="E20" s="224"/>
      <c r="F20" s="224"/>
    </row>
    <row r="21" spans="1:6" s="1" customFormat="1" x14ac:dyDescent="0.35"/>
    <row r="22" spans="1:6" s="1" customFormat="1" x14ac:dyDescent="0.35"/>
    <row r="23" spans="1:6" s="1" customFormat="1" x14ac:dyDescent="0.35"/>
    <row r="24" spans="1:6" s="1" customFormat="1" x14ac:dyDescent="0.35"/>
    <row r="25" spans="1:6" s="1" customFormat="1" x14ac:dyDescent="0.35"/>
    <row r="26" spans="1:6" s="1" customFormat="1" x14ac:dyDescent="0.35"/>
    <row r="27" spans="1:6" s="1" customFormat="1" x14ac:dyDescent="0.35"/>
    <row r="28" spans="1:6" s="1" customFormat="1" x14ac:dyDescent="0.35"/>
    <row r="29" spans="1:6" s="1" customFormat="1" x14ac:dyDescent="0.35"/>
    <row r="30" spans="1:6" s="1" customFormat="1" x14ac:dyDescent="0.35"/>
    <row r="31" spans="1:6" s="1" customFormat="1" x14ac:dyDescent="0.35"/>
    <row r="32" spans="1:6" s="1" customFormat="1" x14ac:dyDescent="0.35"/>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sheetData>
  <sheetProtection algorithmName="SHA-512" hashValue="CytvBdfOP3E8LG6QQcSEN0NtFWrRtAbdHYGAT6dHQgK8JL+T1jYuj4n8Dd3DWwV8HOerhUGi5eIIqdPz2+HUAg==" saltValue="zF9nB+u5rNM7Q0y0jrL2Ug==" spinCount="100000" sheet="1" objects="1" scenarios="1"/>
  <pageMargins left="0.7" right="0.7" top="0.75" bottom="0.75" header="0.3" footer="0.3"/>
  <pageSetup paperSize="9" scale="9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189"/>
  <sheetViews>
    <sheetView zoomScale="70" zoomScaleNormal="70" workbookViewId="0">
      <selection activeCell="B21" sqref="B21"/>
    </sheetView>
  </sheetViews>
  <sheetFormatPr defaultColWidth="8.7265625" defaultRowHeight="14" x14ac:dyDescent="0.3"/>
  <cols>
    <col min="1" max="1" width="80.54296875" style="239" customWidth="1"/>
    <col min="2" max="2" width="27.26953125" style="249" customWidth="1"/>
    <col min="3" max="3" width="24" style="239" bestFit="1" customWidth="1"/>
    <col min="4" max="4" width="28.26953125" style="239" customWidth="1"/>
    <col min="5" max="5" width="30.08984375" style="239" customWidth="1"/>
    <col min="6" max="6" width="29.7265625" style="239" customWidth="1"/>
    <col min="7" max="7" width="22.36328125" style="239" customWidth="1"/>
    <col min="8" max="8" width="30.36328125" style="239" customWidth="1"/>
    <col min="9" max="9" width="35.453125" style="239" customWidth="1"/>
    <col min="10" max="10" width="32.36328125" style="239" customWidth="1"/>
    <col min="11" max="11" width="17.26953125" style="192" customWidth="1"/>
    <col min="12" max="26" width="9.1796875" style="192" customWidth="1"/>
    <col min="27" max="16384" width="8.7265625" style="239"/>
  </cols>
  <sheetData>
    <row r="1" spans="1:26" ht="16" thickBot="1" x14ac:dyDescent="0.35">
      <c r="A1" s="56" t="s">
        <v>23</v>
      </c>
      <c r="B1" s="203"/>
      <c r="C1" s="192"/>
      <c r="D1" s="192"/>
      <c r="E1" s="192"/>
      <c r="F1" s="192"/>
      <c r="G1" s="192"/>
      <c r="H1" s="192"/>
      <c r="I1" s="192"/>
      <c r="J1" s="192"/>
    </row>
    <row r="2" spans="1:26" ht="14.5" thickBot="1" x14ac:dyDescent="0.35">
      <c r="A2" s="240" t="s">
        <v>24</v>
      </c>
      <c r="B2" s="203"/>
      <c r="C2" s="192"/>
      <c r="D2" s="54" t="s">
        <v>25</v>
      </c>
      <c r="E2" s="238" t="s">
        <v>26</v>
      </c>
      <c r="F2" s="238"/>
      <c r="G2" s="238"/>
      <c r="H2" s="238"/>
      <c r="I2" s="238"/>
      <c r="J2" s="238"/>
    </row>
    <row r="3" spans="1:26" s="192" customFormat="1" ht="16" thickBot="1" x14ac:dyDescent="0.35">
      <c r="A3" s="56" t="s">
        <v>27</v>
      </c>
      <c r="B3" s="230">
        <f>'Sign-Off'!B16</f>
        <v>0</v>
      </c>
      <c r="D3" s="52" t="s">
        <v>28</v>
      </c>
      <c r="E3" s="238" t="s">
        <v>29</v>
      </c>
      <c r="F3" s="238"/>
      <c r="G3" s="238"/>
      <c r="H3" s="238"/>
      <c r="I3" s="238"/>
      <c r="J3" s="238"/>
    </row>
    <row r="4" spans="1:26" s="192" customFormat="1" ht="16" thickBot="1" x14ac:dyDescent="0.35">
      <c r="A4" s="56" t="s">
        <v>1</v>
      </c>
      <c r="B4" s="231"/>
      <c r="C4" s="68"/>
      <c r="D4" s="55" t="s">
        <v>30</v>
      </c>
      <c r="E4" s="238" t="s">
        <v>31</v>
      </c>
      <c r="F4" s="238"/>
      <c r="G4" s="238"/>
      <c r="H4" s="238"/>
      <c r="I4" s="238"/>
      <c r="J4" s="238"/>
    </row>
    <row r="5" spans="1:26" s="192" customFormat="1" ht="14.5" x14ac:dyDescent="0.35">
      <c r="A5" s="185" t="s">
        <v>32</v>
      </c>
      <c r="B5" s="203"/>
    </row>
    <row r="6" spans="1:26" s="192" customFormat="1" ht="14.5" x14ac:dyDescent="0.35">
      <c r="A6" s="185"/>
      <c r="B6" s="203"/>
    </row>
    <row r="7" spans="1:26" s="192" customFormat="1" x14ac:dyDescent="0.3">
      <c r="A7" s="234" t="s">
        <v>33</v>
      </c>
      <c r="B7" s="203"/>
      <c r="D7" s="263"/>
    </row>
    <row r="8" spans="1:26" s="192" customFormat="1" ht="14.5" x14ac:dyDescent="0.35">
      <c r="A8" s="185"/>
      <c r="B8" s="203"/>
    </row>
    <row r="9" spans="1:26" s="192" customFormat="1" ht="14.5" x14ac:dyDescent="0.35">
      <c r="A9" s="185"/>
      <c r="B9" s="203"/>
    </row>
    <row r="10" spans="1:26" s="192" customFormat="1" x14ac:dyDescent="0.3">
      <c r="B10" s="203"/>
      <c r="D10" s="266"/>
    </row>
    <row r="11" spans="1:26" s="192" customFormat="1" ht="14.5" thickBot="1" x14ac:dyDescent="0.35">
      <c r="B11" s="203"/>
      <c r="C11" s="203"/>
    </row>
    <row r="12" spans="1:26" ht="14.5" thickBot="1" x14ac:dyDescent="0.35">
      <c r="A12" s="183" t="s">
        <v>34</v>
      </c>
      <c r="B12" s="183" t="s">
        <v>35</v>
      </c>
      <c r="C12" s="215" t="s">
        <v>36</v>
      </c>
      <c r="D12" s="215" t="s">
        <v>258</v>
      </c>
      <c r="E12" s="215" t="s">
        <v>37</v>
      </c>
      <c r="F12" s="215" t="s">
        <v>38</v>
      </c>
      <c r="G12" s="215" t="s">
        <v>39</v>
      </c>
      <c r="H12" s="215" t="s">
        <v>40</v>
      </c>
      <c r="I12" s="215" t="s">
        <v>41</v>
      </c>
      <c r="J12" s="215" t="str">
        <f>J44</f>
        <v>More than 6 months to 12 months</v>
      </c>
      <c r="K12" s="216" t="str">
        <f>K44</f>
        <v>Total</v>
      </c>
    </row>
    <row r="13" spans="1:26" x14ac:dyDescent="0.3">
      <c r="A13" s="182" t="s">
        <v>42</v>
      </c>
      <c r="B13" s="184">
        <v>1</v>
      </c>
      <c r="C13" s="69"/>
      <c r="D13" s="69"/>
      <c r="E13" s="70"/>
      <c r="F13" s="70"/>
      <c r="G13" s="70"/>
      <c r="H13" s="70"/>
      <c r="I13" s="70"/>
      <c r="J13" s="70"/>
      <c r="K13" s="188">
        <f>SUM(C13:J13)</f>
        <v>0</v>
      </c>
      <c r="Z13" s="239"/>
    </row>
    <row r="14" spans="1:26" x14ac:dyDescent="0.3">
      <c r="A14" s="182" t="s">
        <v>43</v>
      </c>
      <c r="B14" s="184">
        <v>2</v>
      </c>
      <c r="C14" s="71"/>
      <c r="D14" s="71"/>
      <c r="E14" s="72"/>
      <c r="F14" s="72"/>
      <c r="G14" s="72"/>
      <c r="H14" s="72"/>
      <c r="I14" s="72"/>
      <c r="J14" s="72"/>
      <c r="K14" s="188">
        <f t="shared" ref="K14:K24" si="0">SUM(C14:J14)</f>
        <v>0</v>
      </c>
      <c r="Z14" s="239"/>
    </row>
    <row r="15" spans="1:26" x14ac:dyDescent="0.3">
      <c r="A15" s="182" t="s">
        <v>44</v>
      </c>
      <c r="B15" s="184">
        <v>3</v>
      </c>
      <c r="C15" s="71"/>
      <c r="D15" s="71"/>
      <c r="E15" s="72"/>
      <c r="F15" s="72"/>
      <c r="G15" s="72"/>
      <c r="H15" s="72"/>
      <c r="I15" s="72"/>
      <c r="J15" s="72"/>
      <c r="K15" s="188">
        <f t="shared" si="0"/>
        <v>0</v>
      </c>
      <c r="Z15" s="239"/>
    </row>
    <row r="16" spans="1:26" x14ac:dyDescent="0.3">
      <c r="A16" s="182" t="s">
        <v>45</v>
      </c>
      <c r="B16" s="184">
        <v>4</v>
      </c>
      <c r="C16" s="71"/>
      <c r="D16" s="71"/>
      <c r="E16" s="72"/>
      <c r="F16" s="72"/>
      <c r="G16" s="72"/>
      <c r="H16" s="72"/>
      <c r="I16" s="72"/>
      <c r="J16" s="72"/>
      <c r="K16" s="188">
        <f t="shared" si="0"/>
        <v>0</v>
      </c>
      <c r="Z16" s="239"/>
    </row>
    <row r="17" spans="1:26" x14ac:dyDescent="0.3">
      <c r="A17" s="182" t="s">
        <v>46</v>
      </c>
      <c r="B17" s="184">
        <v>5</v>
      </c>
      <c r="C17" s="71"/>
      <c r="D17" s="71"/>
      <c r="E17" s="72"/>
      <c r="F17" s="72"/>
      <c r="G17" s="72"/>
      <c r="H17" s="72"/>
      <c r="I17" s="72"/>
      <c r="J17" s="72"/>
      <c r="K17" s="188">
        <f t="shared" si="0"/>
        <v>0</v>
      </c>
      <c r="Z17" s="239"/>
    </row>
    <row r="18" spans="1:26" x14ac:dyDescent="0.3">
      <c r="A18" s="272" t="s">
        <v>47</v>
      </c>
      <c r="B18" s="184">
        <v>6</v>
      </c>
      <c r="C18" s="71"/>
      <c r="D18" s="71"/>
      <c r="E18" s="72"/>
      <c r="F18" s="72"/>
      <c r="G18" s="72"/>
      <c r="H18" s="72"/>
      <c r="I18" s="72"/>
      <c r="J18" s="72"/>
      <c r="K18" s="188">
        <f t="shared" si="0"/>
        <v>0</v>
      </c>
      <c r="Z18" s="239"/>
    </row>
    <row r="19" spans="1:26" ht="14.5" thickBot="1" x14ac:dyDescent="0.35">
      <c r="A19" s="182" t="s">
        <v>48</v>
      </c>
      <c r="B19" s="184">
        <v>7</v>
      </c>
      <c r="C19" s="244">
        <f>SUM(C20:C23)</f>
        <v>0</v>
      </c>
      <c r="D19" s="244">
        <f t="shared" ref="D19:J19" si="1">SUM(D20:D23)</f>
        <v>0</v>
      </c>
      <c r="E19" s="244">
        <f t="shared" si="1"/>
        <v>0</v>
      </c>
      <c r="F19" s="244"/>
      <c r="G19" s="244">
        <f t="shared" si="1"/>
        <v>0</v>
      </c>
      <c r="H19" s="244">
        <f t="shared" si="1"/>
        <v>0</v>
      </c>
      <c r="I19" s="244">
        <f t="shared" si="1"/>
        <v>0</v>
      </c>
      <c r="J19" s="244">
        <f t="shared" si="1"/>
        <v>0</v>
      </c>
      <c r="K19" s="188">
        <f>SUM(C19:J19)</f>
        <v>0</v>
      </c>
      <c r="Z19" s="239"/>
    </row>
    <row r="20" spans="1:26" x14ac:dyDescent="0.3">
      <c r="A20" s="35"/>
      <c r="B20" s="184"/>
      <c r="C20" s="71"/>
      <c r="D20" s="71"/>
      <c r="E20" s="72"/>
      <c r="F20" s="72"/>
      <c r="G20" s="72"/>
      <c r="H20" s="72"/>
      <c r="I20" s="72"/>
      <c r="J20" s="72"/>
      <c r="K20" s="188">
        <f t="shared" si="0"/>
        <v>0</v>
      </c>
      <c r="Z20" s="239"/>
    </row>
    <row r="21" spans="1:26" x14ac:dyDescent="0.3">
      <c r="A21" s="35"/>
      <c r="B21" s="184"/>
      <c r="C21" s="71"/>
      <c r="D21" s="71"/>
      <c r="E21" s="72"/>
      <c r="F21" s="72"/>
      <c r="G21" s="72"/>
      <c r="H21" s="72"/>
      <c r="I21" s="72"/>
      <c r="J21" s="72"/>
      <c r="K21" s="188">
        <f t="shared" si="0"/>
        <v>0</v>
      </c>
      <c r="Z21" s="239"/>
    </row>
    <row r="22" spans="1:26" x14ac:dyDescent="0.3">
      <c r="A22" s="35"/>
      <c r="B22" s="184"/>
      <c r="C22" s="71"/>
      <c r="D22" s="71"/>
      <c r="E22" s="72"/>
      <c r="F22" s="72"/>
      <c r="G22" s="72"/>
      <c r="H22" s="72"/>
      <c r="I22" s="72"/>
      <c r="J22" s="72"/>
      <c r="K22" s="188">
        <f t="shared" si="0"/>
        <v>0</v>
      </c>
      <c r="Z22" s="239"/>
    </row>
    <row r="23" spans="1:26" x14ac:dyDescent="0.3">
      <c r="A23" s="35"/>
      <c r="B23" s="184"/>
      <c r="C23" s="71"/>
      <c r="D23" s="71"/>
      <c r="E23" s="72"/>
      <c r="F23" s="72"/>
      <c r="G23" s="72"/>
      <c r="H23" s="72"/>
      <c r="I23" s="72"/>
      <c r="J23" s="72"/>
      <c r="K23" s="188">
        <f t="shared" si="0"/>
        <v>0</v>
      </c>
      <c r="Z23" s="239"/>
    </row>
    <row r="24" spans="1:26" ht="14.5" thickBot="1" x14ac:dyDescent="0.35">
      <c r="A24" s="186" t="s">
        <v>49</v>
      </c>
      <c r="B24" s="184"/>
      <c r="C24" s="244">
        <f>SUM(C13:C19)</f>
        <v>0</v>
      </c>
      <c r="D24" s="244">
        <f t="shared" ref="D24:J24" si="2">SUM(D13:D19)</f>
        <v>0</v>
      </c>
      <c r="E24" s="244">
        <f t="shared" si="2"/>
        <v>0</v>
      </c>
      <c r="F24" s="244">
        <f t="shared" si="2"/>
        <v>0</v>
      </c>
      <c r="G24" s="244">
        <f t="shared" si="2"/>
        <v>0</v>
      </c>
      <c r="H24" s="244">
        <f t="shared" si="2"/>
        <v>0</v>
      </c>
      <c r="I24" s="244">
        <f t="shared" si="2"/>
        <v>0</v>
      </c>
      <c r="J24" s="244">
        <f t="shared" si="2"/>
        <v>0</v>
      </c>
      <c r="K24" s="188">
        <f t="shared" si="0"/>
        <v>0</v>
      </c>
      <c r="Z24" s="239"/>
    </row>
    <row r="25" spans="1:26" x14ac:dyDescent="0.3">
      <c r="A25" s="187"/>
      <c r="B25" s="184"/>
      <c r="C25" s="262"/>
      <c r="D25" s="262"/>
      <c r="E25" s="262"/>
      <c r="F25" s="262"/>
      <c r="G25" s="262"/>
      <c r="H25" s="262"/>
      <c r="I25" s="262"/>
      <c r="J25" s="262"/>
      <c r="Z25" s="239"/>
    </row>
    <row r="26" spans="1:26" x14ac:dyDescent="0.3">
      <c r="A26" s="182" t="s">
        <v>50</v>
      </c>
      <c r="B26" s="184">
        <f>B19+1</f>
        <v>8</v>
      </c>
      <c r="C26" s="69"/>
      <c r="D26" s="69"/>
      <c r="E26" s="70"/>
      <c r="F26" s="70"/>
      <c r="G26" s="70"/>
      <c r="H26" s="70"/>
      <c r="I26" s="70"/>
      <c r="J26" s="70"/>
      <c r="K26" s="188">
        <f>SUM(C26:J26)</f>
        <v>0</v>
      </c>
      <c r="Z26" s="239"/>
    </row>
    <row r="27" spans="1:26" x14ac:dyDescent="0.3">
      <c r="A27" s="182" t="s">
        <v>51</v>
      </c>
      <c r="B27" s="184">
        <f>B26+1</f>
        <v>9</v>
      </c>
      <c r="C27" s="71"/>
      <c r="D27" s="71"/>
      <c r="E27" s="72"/>
      <c r="F27" s="72"/>
      <c r="G27" s="72"/>
      <c r="H27" s="72"/>
      <c r="I27" s="72"/>
      <c r="J27" s="72"/>
      <c r="K27" s="188">
        <f t="shared" ref="K27:K38" si="3">SUM(C27:J27)</f>
        <v>0</v>
      </c>
      <c r="Z27" s="239"/>
    </row>
    <row r="28" spans="1:26" x14ac:dyDescent="0.3">
      <c r="A28" s="182" t="s">
        <v>44</v>
      </c>
      <c r="B28" s="184">
        <f>B27+1</f>
        <v>10</v>
      </c>
      <c r="C28" s="71"/>
      <c r="D28" s="71"/>
      <c r="E28" s="72"/>
      <c r="F28" s="72"/>
      <c r="G28" s="72"/>
      <c r="H28" s="72"/>
      <c r="I28" s="72"/>
      <c r="J28" s="72"/>
      <c r="K28" s="188">
        <f t="shared" si="3"/>
        <v>0</v>
      </c>
      <c r="Z28" s="239"/>
    </row>
    <row r="29" spans="1:26" x14ac:dyDescent="0.3">
      <c r="A29" s="182" t="s">
        <v>52</v>
      </c>
      <c r="B29" s="184">
        <f>B28+1</f>
        <v>11</v>
      </c>
      <c r="C29" s="71"/>
      <c r="D29" s="71"/>
      <c r="E29" s="72"/>
      <c r="F29" s="72"/>
      <c r="G29" s="72"/>
      <c r="H29" s="72"/>
      <c r="I29" s="72"/>
      <c r="J29" s="72"/>
      <c r="K29" s="188">
        <f t="shared" si="3"/>
        <v>0</v>
      </c>
      <c r="Z29" s="239"/>
    </row>
    <row r="30" spans="1:26" x14ac:dyDescent="0.3">
      <c r="A30" s="182" t="s">
        <v>53</v>
      </c>
      <c r="B30" s="184">
        <f>B29+1</f>
        <v>12</v>
      </c>
      <c r="C30" s="71"/>
      <c r="D30" s="71"/>
      <c r="E30" s="72"/>
      <c r="F30" s="77"/>
      <c r="G30" s="77"/>
      <c r="H30" s="77"/>
      <c r="I30" s="77"/>
      <c r="J30" s="77"/>
      <c r="K30" s="188">
        <f t="shared" si="3"/>
        <v>0</v>
      </c>
      <c r="Z30" s="239"/>
    </row>
    <row r="31" spans="1:26" x14ac:dyDescent="0.3">
      <c r="A31" s="182" t="s">
        <v>54</v>
      </c>
      <c r="B31" s="184">
        <f t="shared" ref="B31:B33" si="4">B30+1</f>
        <v>13</v>
      </c>
      <c r="C31" s="295"/>
      <c r="D31" s="295"/>
      <c r="E31" s="295"/>
      <c r="F31" s="218"/>
      <c r="G31" s="218"/>
      <c r="H31" s="218"/>
      <c r="I31" s="218"/>
      <c r="J31" s="218"/>
      <c r="K31" s="188">
        <f t="shared" si="3"/>
        <v>0</v>
      </c>
      <c r="Z31" s="239"/>
    </row>
    <row r="32" spans="1:26" x14ac:dyDescent="0.3">
      <c r="A32" s="182" t="s">
        <v>55</v>
      </c>
      <c r="B32" s="184">
        <f t="shared" si="4"/>
        <v>14</v>
      </c>
      <c r="C32" s="218"/>
      <c r="D32" s="218"/>
      <c r="E32" s="218"/>
      <c r="F32" s="218"/>
      <c r="G32" s="218"/>
      <c r="H32" s="218"/>
      <c r="I32" s="218"/>
      <c r="J32" s="218"/>
      <c r="K32" s="188">
        <f t="shared" si="3"/>
        <v>0</v>
      </c>
      <c r="Z32" s="239"/>
    </row>
    <row r="33" spans="1:26" ht="14.5" thickBot="1" x14ac:dyDescent="0.35">
      <c r="A33" s="182" t="s">
        <v>56</v>
      </c>
      <c r="B33" s="184">
        <f t="shared" si="4"/>
        <v>15</v>
      </c>
      <c r="C33" s="244">
        <f>SUM(C34:C38)</f>
        <v>0</v>
      </c>
      <c r="D33" s="244">
        <f t="shared" ref="D33:J33" si="5">SUM(D34:D38)</f>
        <v>0</v>
      </c>
      <c r="E33" s="244">
        <f t="shared" si="5"/>
        <v>0</v>
      </c>
      <c r="F33" s="244">
        <f t="shared" si="5"/>
        <v>0</v>
      </c>
      <c r="G33" s="244">
        <f t="shared" si="5"/>
        <v>0</v>
      </c>
      <c r="H33" s="244">
        <f t="shared" si="5"/>
        <v>0</v>
      </c>
      <c r="I33" s="244">
        <f t="shared" si="5"/>
        <v>0</v>
      </c>
      <c r="J33" s="244">
        <f t="shared" si="5"/>
        <v>0</v>
      </c>
      <c r="K33" s="188">
        <f t="shared" si="3"/>
        <v>0</v>
      </c>
      <c r="Z33" s="239"/>
    </row>
    <row r="34" spans="1:26" x14ac:dyDescent="0.3">
      <c r="A34" s="35"/>
      <c r="B34" s="184"/>
      <c r="C34" s="71"/>
      <c r="D34" s="71"/>
      <c r="E34" s="72"/>
      <c r="F34" s="72"/>
      <c r="G34" s="72"/>
      <c r="H34" s="72"/>
      <c r="I34" s="72"/>
      <c r="J34" s="72"/>
      <c r="K34" s="188">
        <f t="shared" si="3"/>
        <v>0</v>
      </c>
      <c r="Z34" s="239"/>
    </row>
    <row r="35" spans="1:26" x14ac:dyDescent="0.3">
      <c r="A35" s="35"/>
      <c r="B35" s="184"/>
      <c r="C35" s="71"/>
      <c r="D35" s="71"/>
      <c r="E35" s="72"/>
      <c r="F35" s="72"/>
      <c r="G35" s="72"/>
      <c r="H35" s="72"/>
      <c r="I35" s="72"/>
      <c r="J35" s="72"/>
      <c r="K35" s="188">
        <f t="shared" si="3"/>
        <v>0</v>
      </c>
      <c r="Z35" s="239"/>
    </row>
    <row r="36" spans="1:26" x14ac:dyDescent="0.3">
      <c r="A36" s="35"/>
      <c r="B36" s="184"/>
      <c r="C36" s="71"/>
      <c r="D36" s="71"/>
      <c r="E36" s="72"/>
      <c r="F36" s="72"/>
      <c r="G36" s="72"/>
      <c r="H36" s="72"/>
      <c r="I36" s="72"/>
      <c r="J36" s="72"/>
      <c r="K36" s="188">
        <f t="shared" si="3"/>
        <v>0</v>
      </c>
      <c r="Z36" s="239"/>
    </row>
    <row r="37" spans="1:26" x14ac:dyDescent="0.3">
      <c r="A37" s="35"/>
      <c r="B37" s="184"/>
      <c r="C37" s="71"/>
      <c r="D37" s="71"/>
      <c r="E37" s="72"/>
      <c r="F37" s="72"/>
      <c r="G37" s="72"/>
      <c r="H37" s="72"/>
      <c r="I37" s="72"/>
      <c r="J37" s="72"/>
      <c r="K37" s="188">
        <f t="shared" si="3"/>
        <v>0</v>
      </c>
      <c r="Z37" s="239"/>
    </row>
    <row r="38" spans="1:26" ht="14.5" thickBot="1" x14ac:dyDescent="0.35">
      <c r="A38" s="35"/>
      <c r="B38" s="184"/>
      <c r="C38" s="71"/>
      <c r="D38" s="71"/>
      <c r="E38" s="72"/>
      <c r="F38" s="72"/>
      <c r="G38" s="72"/>
      <c r="H38" s="72"/>
      <c r="I38" s="72"/>
      <c r="J38" s="72"/>
      <c r="K38" s="188">
        <f t="shared" si="3"/>
        <v>0</v>
      </c>
      <c r="Z38" s="239"/>
    </row>
    <row r="39" spans="1:26" ht="14.5" thickBot="1" x14ac:dyDescent="0.35">
      <c r="A39" s="189" t="s">
        <v>57</v>
      </c>
      <c r="B39" s="190"/>
      <c r="C39" s="191">
        <f>SUM(C26:C32)+C33</f>
        <v>0</v>
      </c>
      <c r="D39" s="191">
        <f t="shared" ref="D39:K39" si="6">SUM(D26:D33)+SUM(D26:D33)</f>
        <v>0</v>
      </c>
      <c r="E39" s="191">
        <f t="shared" si="6"/>
        <v>0</v>
      </c>
      <c r="F39" s="191">
        <f t="shared" si="6"/>
        <v>0</v>
      </c>
      <c r="G39" s="191">
        <f t="shared" si="6"/>
        <v>0</v>
      </c>
      <c r="H39" s="191">
        <f t="shared" si="6"/>
        <v>0</v>
      </c>
      <c r="I39" s="191">
        <f t="shared" si="6"/>
        <v>0</v>
      </c>
      <c r="J39" s="191">
        <f t="shared" si="6"/>
        <v>0</v>
      </c>
      <c r="K39" s="191">
        <f t="shared" si="6"/>
        <v>0</v>
      </c>
      <c r="Z39" s="239"/>
    </row>
    <row r="40" spans="1:26" ht="14.5" thickBot="1" x14ac:dyDescent="0.35">
      <c r="A40" s="192"/>
      <c r="B40" s="203"/>
      <c r="C40" s="193"/>
      <c r="D40" s="193"/>
      <c r="E40" s="193"/>
      <c r="F40" s="193"/>
      <c r="G40" s="193"/>
      <c r="H40" s="193"/>
      <c r="I40" s="193"/>
      <c r="J40" s="193"/>
      <c r="Z40" s="239"/>
    </row>
    <row r="41" spans="1:26" s="246" customFormat="1" ht="14.5" thickBot="1" x14ac:dyDescent="0.35">
      <c r="A41" s="194" t="s">
        <v>58</v>
      </c>
      <c r="B41" s="195"/>
      <c r="C41" s="191">
        <f t="shared" ref="C41:K41" si="7">C24-C39</f>
        <v>0</v>
      </c>
      <c r="D41" s="191">
        <f t="shared" si="7"/>
        <v>0</v>
      </c>
      <c r="E41" s="191">
        <f t="shared" si="7"/>
        <v>0</v>
      </c>
      <c r="F41" s="191">
        <f t="shared" si="7"/>
        <v>0</v>
      </c>
      <c r="G41" s="191">
        <f t="shared" si="7"/>
        <v>0</v>
      </c>
      <c r="H41" s="191">
        <f t="shared" si="7"/>
        <v>0</v>
      </c>
      <c r="I41" s="191">
        <f t="shared" si="7"/>
        <v>0</v>
      </c>
      <c r="J41" s="191">
        <f t="shared" si="7"/>
        <v>0</v>
      </c>
      <c r="K41" s="191">
        <f t="shared" si="7"/>
        <v>0</v>
      </c>
      <c r="L41" s="199"/>
      <c r="M41" s="199"/>
      <c r="N41" s="199"/>
      <c r="O41" s="199"/>
      <c r="P41" s="199"/>
      <c r="Q41" s="199"/>
      <c r="R41" s="199"/>
      <c r="S41" s="199"/>
      <c r="T41" s="199"/>
      <c r="U41" s="199"/>
      <c r="V41" s="199"/>
      <c r="W41" s="199"/>
      <c r="X41" s="199"/>
      <c r="Y41" s="199"/>
    </row>
    <row r="42" spans="1:26" s="246" customFormat="1" ht="14.5" thickBot="1" x14ac:dyDescent="0.35">
      <c r="A42" s="194" t="s">
        <v>59</v>
      </c>
      <c r="B42" s="196"/>
      <c r="C42" s="191">
        <f>C41</f>
        <v>0</v>
      </c>
      <c r="D42" s="191">
        <f t="shared" ref="D42:J42" si="8">C42+D41</f>
        <v>0</v>
      </c>
      <c r="E42" s="191">
        <f t="shared" si="8"/>
        <v>0</v>
      </c>
      <c r="F42" s="191">
        <f t="shared" si="8"/>
        <v>0</v>
      </c>
      <c r="G42" s="191">
        <f>E42+G41</f>
        <v>0</v>
      </c>
      <c r="H42" s="191">
        <f t="shared" si="8"/>
        <v>0</v>
      </c>
      <c r="I42" s="191">
        <f t="shared" si="8"/>
        <v>0</v>
      </c>
      <c r="J42" s="191">
        <f t="shared" si="8"/>
        <v>0</v>
      </c>
      <c r="K42" s="191">
        <f>J42</f>
        <v>0</v>
      </c>
      <c r="L42" s="199"/>
      <c r="M42" s="199"/>
      <c r="N42" s="199"/>
      <c r="O42" s="199"/>
      <c r="P42" s="199"/>
      <c r="Q42" s="199"/>
      <c r="R42" s="199"/>
      <c r="S42" s="199"/>
      <c r="T42" s="199"/>
      <c r="U42" s="199"/>
      <c r="V42" s="199"/>
      <c r="W42" s="199"/>
      <c r="X42" s="199"/>
      <c r="Y42" s="199"/>
    </row>
    <row r="43" spans="1:26" ht="14.5" thickBot="1" x14ac:dyDescent="0.35">
      <c r="A43" s="192"/>
      <c r="B43" s="203"/>
      <c r="C43" s="193"/>
      <c r="D43" s="193"/>
      <c r="E43" s="193"/>
      <c r="F43" s="193"/>
      <c r="G43" s="193"/>
      <c r="H43" s="193"/>
      <c r="I43" s="193"/>
      <c r="J43" s="193"/>
      <c r="Z43" s="239"/>
    </row>
    <row r="44" spans="1:26" ht="14.5" thickBot="1" x14ac:dyDescent="0.35">
      <c r="A44" s="197" t="s">
        <v>60</v>
      </c>
      <c r="B44" s="198"/>
      <c r="C44" s="183" t="s">
        <v>36</v>
      </c>
      <c r="D44" s="183" t="str">
        <f t="shared" ref="D44:I44" si="9">D12</f>
        <v>Day2</v>
      </c>
      <c r="E44" s="183" t="str">
        <f t="shared" si="9"/>
        <v>Day 3</v>
      </c>
      <c r="F44" s="183" t="str">
        <f t="shared" si="9"/>
        <v xml:space="preserve">Day 4 to day 7 </v>
      </c>
      <c r="G44" s="183" t="str">
        <f t="shared" si="9"/>
        <v>Day 8 to 1 Month</v>
      </c>
      <c r="H44" s="183" t="str">
        <f t="shared" si="9"/>
        <v>More than 1 month to 2 months</v>
      </c>
      <c r="I44" s="183" t="str">
        <f t="shared" si="9"/>
        <v>More than 2 months to 6 months</v>
      </c>
      <c r="J44" s="183" t="str">
        <f>J77</f>
        <v>More than 6 months to 12 months</v>
      </c>
      <c r="K44" s="183" t="s">
        <v>61</v>
      </c>
      <c r="Z44" s="239"/>
    </row>
    <row r="45" spans="1:26" x14ac:dyDescent="0.3">
      <c r="A45" s="199"/>
      <c r="B45" s="203"/>
      <c r="C45" s="200"/>
      <c r="D45" s="200"/>
      <c r="E45" s="200"/>
      <c r="F45" s="200"/>
      <c r="G45" s="200"/>
      <c r="H45" s="200"/>
      <c r="I45" s="200"/>
      <c r="J45" s="200"/>
      <c r="Z45" s="239"/>
    </row>
    <row r="46" spans="1:26" x14ac:dyDescent="0.3">
      <c r="A46" s="438" t="s">
        <v>218</v>
      </c>
      <c r="B46" s="438"/>
      <c r="C46" s="200"/>
      <c r="D46" s="200"/>
      <c r="E46" s="200"/>
      <c r="F46" s="200"/>
      <c r="G46" s="200"/>
      <c r="H46" s="200"/>
      <c r="I46" s="200"/>
      <c r="J46" s="200"/>
      <c r="Z46" s="239"/>
    </row>
    <row r="47" spans="1:26" x14ac:dyDescent="0.3">
      <c r="A47" s="194" t="s">
        <v>62</v>
      </c>
      <c r="B47" s="201" t="s">
        <v>63</v>
      </c>
      <c r="C47" s="193"/>
      <c r="D47" s="193"/>
      <c r="E47" s="193"/>
      <c r="F47" s="193"/>
      <c r="G47" s="193"/>
      <c r="H47" s="193"/>
      <c r="I47" s="193"/>
      <c r="J47" s="193"/>
      <c r="Z47" s="239"/>
    </row>
    <row r="48" spans="1:26" x14ac:dyDescent="0.3">
      <c r="A48" s="96"/>
      <c r="B48" s="181"/>
      <c r="C48" s="71"/>
      <c r="D48" s="71"/>
      <c r="E48" s="71"/>
      <c r="F48" s="71"/>
      <c r="G48" s="71"/>
      <c r="H48" s="71"/>
      <c r="I48" s="71"/>
      <c r="J48" s="71"/>
      <c r="K48" s="188">
        <f>SUM(C48:J48)</f>
        <v>0</v>
      </c>
      <c r="Z48" s="239"/>
    </row>
    <row r="49" spans="1:26" x14ac:dyDescent="0.3">
      <c r="A49" s="96"/>
      <c r="B49" s="96"/>
      <c r="C49" s="71"/>
      <c r="D49" s="71"/>
      <c r="E49" s="71"/>
      <c r="F49" s="71"/>
      <c r="G49" s="71"/>
      <c r="H49" s="71"/>
      <c r="I49" s="71"/>
      <c r="J49" s="71"/>
      <c r="K49" s="188">
        <f t="shared" ref="K49:K60" si="10">SUM(C49:J49)</f>
        <v>0</v>
      </c>
      <c r="Z49" s="239"/>
    </row>
    <row r="50" spans="1:26" x14ac:dyDescent="0.3">
      <c r="A50" s="96"/>
      <c r="B50" s="96"/>
      <c r="C50" s="71"/>
      <c r="D50" s="71"/>
      <c r="E50" s="71"/>
      <c r="F50" s="71"/>
      <c r="G50" s="71"/>
      <c r="H50" s="71"/>
      <c r="I50" s="71"/>
      <c r="J50" s="71"/>
      <c r="K50" s="188">
        <f t="shared" si="10"/>
        <v>0</v>
      </c>
      <c r="Z50" s="239"/>
    </row>
    <row r="51" spans="1:26" x14ac:dyDescent="0.3">
      <c r="A51" s="96"/>
      <c r="B51" s="96"/>
      <c r="C51" s="71"/>
      <c r="D51" s="71"/>
      <c r="E51" s="71"/>
      <c r="F51" s="71"/>
      <c r="G51" s="71"/>
      <c r="H51" s="71"/>
      <c r="I51" s="71"/>
      <c r="J51" s="71"/>
      <c r="K51" s="188">
        <f t="shared" si="10"/>
        <v>0</v>
      </c>
      <c r="Z51" s="239"/>
    </row>
    <row r="52" spans="1:26" x14ac:dyDescent="0.3">
      <c r="A52" s="96"/>
      <c r="B52" s="96"/>
      <c r="C52" s="71"/>
      <c r="D52" s="71"/>
      <c r="E52" s="71"/>
      <c r="F52" s="71"/>
      <c r="G52" s="71"/>
      <c r="H52" s="71"/>
      <c r="I52" s="71"/>
      <c r="J52" s="71"/>
      <c r="K52" s="188">
        <f t="shared" si="10"/>
        <v>0</v>
      </c>
      <c r="Z52" s="239"/>
    </row>
    <row r="53" spans="1:26" x14ac:dyDescent="0.3">
      <c r="A53" s="96"/>
      <c r="B53" s="96"/>
      <c r="C53" s="71"/>
      <c r="D53" s="71"/>
      <c r="E53" s="71"/>
      <c r="F53" s="71"/>
      <c r="G53" s="71"/>
      <c r="H53" s="71"/>
      <c r="I53" s="71"/>
      <c r="J53" s="71"/>
      <c r="K53" s="188">
        <f t="shared" si="10"/>
        <v>0</v>
      </c>
      <c r="Z53" s="239"/>
    </row>
    <row r="54" spans="1:26" x14ac:dyDescent="0.3">
      <c r="A54" s="96"/>
      <c r="B54" s="96"/>
      <c r="C54" s="71"/>
      <c r="D54" s="71"/>
      <c r="E54" s="71"/>
      <c r="F54" s="71"/>
      <c r="G54" s="71"/>
      <c r="H54" s="71"/>
      <c r="I54" s="71"/>
      <c r="J54" s="71"/>
      <c r="K54" s="188">
        <f t="shared" si="10"/>
        <v>0</v>
      </c>
      <c r="Z54" s="239"/>
    </row>
    <row r="55" spans="1:26" x14ac:dyDescent="0.3">
      <c r="A55" s="96"/>
      <c r="B55" s="96"/>
      <c r="C55" s="71"/>
      <c r="D55" s="71"/>
      <c r="E55" s="71"/>
      <c r="F55" s="71"/>
      <c r="G55" s="71"/>
      <c r="H55" s="71"/>
      <c r="I55" s="71"/>
      <c r="J55" s="71"/>
      <c r="K55" s="188">
        <f t="shared" si="10"/>
        <v>0</v>
      </c>
      <c r="Z55" s="239"/>
    </row>
    <row r="56" spans="1:26" x14ac:dyDescent="0.3">
      <c r="A56" s="96"/>
      <c r="B56" s="96"/>
      <c r="C56" s="71"/>
      <c r="D56" s="71"/>
      <c r="E56" s="71"/>
      <c r="F56" s="71"/>
      <c r="G56" s="71"/>
      <c r="H56" s="71"/>
      <c r="I56" s="71"/>
      <c r="J56" s="71"/>
      <c r="K56" s="188">
        <f t="shared" si="10"/>
        <v>0</v>
      </c>
      <c r="Z56" s="239"/>
    </row>
    <row r="57" spans="1:26" x14ac:dyDescent="0.3">
      <c r="A57" s="96"/>
      <c r="B57" s="96"/>
      <c r="C57" s="71"/>
      <c r="D57" s="71"/>
      <c r="E57" s="71"/>
      <c r="F57" s="71"/>
      <c r="G57" s="71"/>
      <c r="H57" s="71"/>
      <c r="I57" s="71"/>
      <c r="J57" s="71"/>
      <c r="K57" s="188">
        <f t="shared" si="10"/>
        <v>0</v>
      </c>
      <c r="Z57" s="239"/>
    </row>
    <row r="58" spans="1:26" x14ac:dyDescent="0.3">
      <c r="A58" s="96"/>
      <c r="B58" s="96"/>
      <c r="C58" s="71"/>
      <c r="D58" s="71"/>
      <c r="E58" s="71"/>
      <c r="F58" s="71"/>
      <c r="G58" s="71"/>
      <c r="H58" s="71"/>
      <c r="I58" s="71"/>
      <c r="J58" s="71"/>
      <c r="K58" s="188">
        <f t="shared" si="10"/>
        <v>0</v>
      </c>
      <c r="Z58" s="239"/>
    </row>
    <row r="59" spans="1:26" x14ac:dyDescent="0.3">
      <c r="A59" s="96"/>
      <c r="B59" s="96"/>
      <c r="C59" s="71"/>
      <c r="D59" s="71"/>
      <c r="E59" s="71"/>
      <c r="F59" s="71"/>
      <c r="G59" s="71"/>
      <c r="H59" s="71"/>
      <c r="I59" s="71"/>
      <c r="J59" s="71"/>
      <c r="K59" s="188">
        <f t="shared" si="10"/>
        <v>0</v>
      </c>
      <c r="Z59" s="239"/>
    </row>
    <row r="60" spans="1:26" ht="14.5" thickBot="1" x14ac:dyDescent="0.35">
      <c r="A60" s="96"/>
      <c r="B60" s="96"/>
      <c r="C60" s="72"/>
      <c r="D60" s="71"/>
      <c r="E60" s="71"/>
      <c r="F60" s="71"/>
      <c r="G60" s="71"/>
      <c r="H60" s="71"/>
      <c r="I60" s="71"/>
      <c r="J60" s="71"/>
      <c r="K60" s="188">
        <f t="shared" si="10"/>
        <v>0</v>
      </c>
      <c r="Z60" s="239"/>
    </row>
    <row r="61" spans="1:26" ht="14.5" thickBot="1" x14ac:dyDescent="0.35">
      <c r="A61" s="192"/>
      <c r="B61" s="203"/>
      <c r="C61" s="191">
        <f>SUM(C48:C60)</f>
        <v>0</v>
      </c>
      <c r="D61" s="191">
        <f t="shared" ref="D61:K61" si="11">SUM(D48:D60)</f>
        <v>0</v>
      </c>
      <c r="E61" s="191">
        <f t="shared" si="11"/>
        <v>0</v>
      </c>
      <c r="F61" s="191">
        <f t="shared" si="11"/>
        <v>0</v>
      </c>
      <c r="G61" s="191">
        <f t="shared" si="11"/>
        <v>0</v>
      </c>
      <c r="H61" s="191">
        <f t="shared" si="11"/>
        <v>0</v>
      </c>
      <c r="I61" s="191">
        <f t="shared" si="11"/>
        <v>0</v>
      </c>
      <c r="J61" s="191">
        <f t="shared" si="11"/>
        <v>0</v>
      </c>
      <c r="K61" s="191">
        <f t="shared" si="11"/>
        <v>0</v>
      </c>
      <c r="Z61" s="239"/>
    </row>
    <row r="62" spans="1:26" x14ac:dyDescent="0.3">
      <c r="A62" s="192"/>
      <c r="B62" s="203"/>
      <c r="C62" s="192"/>
      <c r="D62" s="192"/>
      <c r="E62" s="192"/>
      <c r="F62" s="192"/>
      <c r="G62" s="192"/>
      <c r="H62" s="192"/>
      <c r="I62" s="192"/>
      <c r="J62" s="192"/>
      <c r="Z62" s="239"/>
    </row>
    <row r="63" spans="1:26" x14ac:dyDescent="0.3">
      <c r="A63" s="194" t="s">
        <v>219</v>
      </c>
      <c r="B63" s="201"/>
      <c r="C63" s="193"/>
      <c r="D63" s="193"/>
      <c r="E63" s="193"/>
      <c r="F63" s="193"/>
      <c r="G63" s="193"/>
      <c r="H63" s="193"/>
      <c r="I63" s="193"/>
      <c r="J63" s="193"/>
      <c r="Z63" s="239"/>
    </row>
    <row r="64" spans="1:26" x14ac:dyDescent="0.3">
      <c r="A64" s="96"/>
      <c r="B64" s="97"/>
      <c r="C64" s="71"/>
      <c r="D64" s="71"/>
      <c r="E64" s="71"/>
      <c r="F64" s="71"/>
      <c r="G64" s="71"/>
      <c r="H64" s="71"/>
      <c r="I64" s="71"/>
      <c r="J64" s="71"/>
      <c r="K64" s="188">
        <f>SUM(C64:J64)</f>
        <v>0</v>
      </c>
      <c r="Z64" s="239"/>
    </row>
    <row r="65" spans="1:26" x14ac:dyDescent="0.3">
      <c r="A65" s="96"/>
      <c r="B65" s="97"/>
      <c r="C65" s="71"/>
      <c r="D65" s="71"/>
      <c r="E65" s="71"/>
      <c r="F65" s="71"/>
      <c r="G65" s="71"/>
      <c r="H65" s="71"/>
      <c r="I65" s="71"/>
      <c r="J65" s="71"/>
      <c r="K65" s="188">
        <f t="shared" ref="K65:K71" si="12">SUM(C65:J65)</f>
        <v>0</v>
      </c>
      <c r="Z65" s="239"/>
    </row>
    <row r="66" spans="1:26" x14ac:dyDescent="0.3">
      <c r="A66" s="96"/>
      <c r="B66" s="97"/>
      <c r="C66" s="71"/>
      <c r="D66" s="71"/>
      <c r="E66" s="71"/>
      <c r="F66" s="71"/>
      <c r="G66" s="71"/>
      <c r="H66" s="71"/>
      <c r="I66" s="71"/>
      <c r="J66" s="71"/>
      <c r="K66" s="188">
        <f t="shared" si="12"/>
        <v>0</v>
      </c>
      <c r="Z66" s="239"/>
    </row>
    <row r="67" spans="1:26" x14ac:dyDescent="0.3">
      <c r="A67" s="96"/>
      <c r="B67" s="97"/>
      <c r="C67" s="71"/>
      <c r="D67" s="71"/>
      <c r="E67" s="71"/>
      <c r="F67" s="71"/>
      <c r="G67" s="71"/>
      <c r="H67" s="71"/>
      <c r="I67" s="71"/>
      <c r="J67" s="71"/>
      <c r="K67" s="188">
        <f t="shared" si="12"/>
        <v>0</v>
      </c>
      <c r="Z67" s="239"/>
    </row>
    <row r="68" spans="1:26" x14ac:dyDescent="0.3">
      <c r="A68" s="96"/>
      <c r="B68" s="97"/>
      <c r="C68" s="71"/>
      <c r="D68" s="71"/>
      <c r="E68" s="71"/>
      <c r="F68" s="71"/>
      <c r="G68" s="71"/>
      <c r="H68" s="71"/>
      <c r="I68" s="71"/>
      <c r="J68" s="71"/>
      <c r="K68" s="188">
        <f t="shared" si="12"/>
        <v>0</v>
      </c>
      <c r="Z68" s="239"/>
    </row>
    <row r="69" spans="1:26" x14ac:dyDescent="0.3">
      <c r="A69" s="96"/>
      <c r="B69" s="97"/>
      <c r="C69" s="71"/>
      <c r="D69" s="71"/>
      <c r="E69" s="71"/>
      <c r="F69" s="71"/>
      <c r="G69" s="71"/>
      <c r="H69" s="71"/>
      <c r="I69" s="71"/>
      <c r="J69" s="71"/>
      <c r="K69" s="188">
        <f t="shared" si="12"/>
        <v>0</v>
      </c>
      <c r="Z69" s="239"/>
    </row>
    <row r="70" spans="1:26" x14ac:dyDescent="0.3">
      <c r="A70" s="96"/>
      <c r="B70" s="97"/>
      <c r="C70" s="71"/>
      <c r="D70" s="71"/>
      <c r="E70" s="71"/>
      <c r="F70" s="71"/>
      <c r="G70" s="71"/>
      <c r="H70" s="71"/>
      <c r="I70" s="71"/>
      <c r="J70" s="71"/>
      <c r="K70" s="188">
        <f t="shared" si="12"/>
        <v>0</v>
      </c>
      <c r="Z70" s="239"/>
    </row>
    <row r="71" spans="1:26" ht="14.5" thickBot="1" x14ac:dyDescent="0.35">
      <c r="A71" s="96"/>
      <c r="B71" s="97"/>
      <c r="C71" s="71"/>
      <c r="D71" s="71"/>
      <c r="E71" s="71"/>
      <c r="F71" s="71"/>
      <c r="G71" s="71"/>
      <c r="H71" s="71"/>
      <c r="I71" s="71"/>
      <c r="J71" s="71"/>
      <c r="K71" s="188">
        <f t="shared" si="12"/>
        <v>0</v>
      </c>
      <c r="Z71" s="239"/>
    </row>
    <row r="72" spans="1:26" ht="14.5" thickBot="1" x14ac:dyDescent="0.35">
      <c r="A72" s="192"/>
      <c r="B72" s="203"/>
      <c r="C72" s="191">
        <f>SUM(C64:C71)</f>
        <v>0</v>
      </c>
      <c r="D72" s="191">
        <f t="shared" ref="D72:K72" si="13">SUM(D64:D71)</f>
        <v>0</v>
      </c>
      <c r="E72" s="191">
        <f t="shared" si="13"/>
        <v>0</v>
      </c>
      <c r="F72" s="191">
        <f t="shared" si="13"/>
        <v>0</v>
      </c>
      <c r="G72" s="191">
        <f t="shared" si="13"/>
        <v>0</v>
      </c>
      <c r="H72" s="191">
        <f t="shared" si="13"/>
        <v>0</v>
      </c>
      <c r="I72" s="191">
        <f t="shared" si="13"/>
        <v>0</v>
      </c>
      <c r="J72" s="191">
        <f t="shared" si="13"/>
        <v>0</v>
      </c>
      <c r="K72" s="191">
        <f t="shared" si="13"/>
        <v>0</v>
      </c>
      <c r="Z72" s="239"/>
    </row>
    <row r="73" spans="1:26" ht="14.5" thickBot="1" x14ac:dyDescent="0.35">
      <c r="A73" s="194" t="s">
        <v>64</v>
      </c>
      <c r="B73" s="196"/>
      <c r="C73" s="191">
        <f>C41+C61+C72</f>
        <v>0</v>
      </c>
      <c r="D73" s="191">
        <f t="shared" ref="D73:K73" si="14">D41+D61+D72</f>
        <v>0</v>
      </c>
      <c r="E73" s="191">
        <f t="shared" si="14"/>
        <v>0</v>
      </c>
      <c r="F73" s="191">
        <f t="shared" si="14"/>
        <v>0</v>
      </c>
      <c r="G73" s="191">
        <f t="shared" si="14"/>
        <v>0</v>
      </c>
      <c r="H73" s="191">
        <f t="shared" si="14"/>
        <v>0</v>
      </c>
      <c r="I73" s="191">
        <f t="shared" si="14"/>
        <v>0</v>
      </c>
      <c r="J73" s="191">
        <f t="shared" si="14"/>
        <v>0</v>
      </c>
      <c r="K73" s="191">
        <f t="shared" si="14"/>
        <v>0</v>
      </c>
      <c r="Z73" s="239"/>
    </row>
    <row r="74" spans="1:26" ht="14.5" thickBot="1" x14ac:dyDescent="0.35">
      <c r="A74" s="194" t="s">
        <v>65</v>
      </c>
      <c r="B74" s="195"/>
      <c r="C74" s="191">
        <f>C73</f>
        <v>0</v>
      </c>
      <c r="D74" s="191">
        <f t="shared" ref="D74:J74" si="15">C74+D73</f>
        <v>0</v>
      </c>
      <c r="E74" s="191">
        <f t="shared" si="15"/>
        <v>0</v>
      </c>
      <c r="F74" s="191">
        <f t="shared" si="15"/>
        <v>0</v>
      </c>
      <c r="G74" s="191">
        <f>E74+G73</f>
        <v>0</v>
      </c>
      <c r="H74" s="191">
        <f t="shared" si="15"/>
        <v>0</v>
      </c>
      <c r="I74" s="191">
        <f t="shared" si="15"/>
        <v>0</v>
      </c>
      <c r="J74" s="191">
        <f t="shared" si="15"/>
        <v>0</v>
      </c>
      <c r="K74" s="191">
        <f>J74</f>
        <v>0</v>
      </c>
      <c r="Z74" s="239"/>
    </row>
    <row r="75" spans="1:26" s="192" customFormat="1" x14ac:dyDescent="0.3">
      <c r="B75" s="203"/>
      <c r="C75" s="233"/>
      <c r="D75" s="233"/>
      <c r="E75" s="233"/>
      <c r="F75" s="233"/>
      <c r="G75" s="233"/>
      <c r="H75" s="233"/>
      <c r="I75" s="233"/>
      <c r="J75" s="233"/>
      <c r="K75" s="233"/>
    </row>
    <row r="76" spans="1:26" s="192" customFormat="1" ht="14.5" thickBot="1" x14ac:dyDescent="0.35">
      <c r="B76" s="203"/>
      <c r="C76" s="233"/>
      <c r="D76" s="233"/>
      <c r="E76" s="233"/>
      <c r="F76" s="233"/>
      <c r="G76" s="233"/>
      <c r="H76" s="233"/>
      <c r="I76" s="233"/>
      <c r="J76" s="233"/>
      <c r="K76" s="233"/>
    </row>
    <row r="77" spans="1:26" ht="14.5" thickBot="1" x14ac:dyDescent="0.35">
      <c r="A77" s="197" t="s">
        <v>66</v>
      </c>
      <c r="B77" s="198"/>
      <c r="C77" s="183" t="str">
        <f>C44</f>
        <v>Next day</v>
      </c>
      <c r="D77" s="183" t="str">
        <f t="shared" ref="D77:K77" si="16">D44</f>
        <v>Day2</v>
      </c>
      <c r="E77" s="183" t="str">
        <f t="shared" si="16"/>
        <v>Day 3</v>
      </c>
      <c r="F77" s="183" t="str">
        <f t="shared" si="16"/>
        <v xml:space="preserve">Day 4 to day 7 </v>
      </c>
      <c r="G77" s="183" t="str">
        <f t="shared" si="16"/>
        <v>Day 8 to 1 Month</v>
      </c>
      <c r="H77" s="183" t="str">
        <f t="shared" si="16"/>
        <v>More than 1 month to 2 months</v>
      </c>
      <c r="I77" s="183" t="str">
        <f t="shared" si="16"/>
        <v>More than 2 months to 6 months</v>
      </c>
      <c r="J77" s="183" t="s">
        <v>135</v>
      </c>
      <c r="K77" s="183" t="str">
        <f t="shared" si="16"/>
        <v>Total</v>
      </c>
      <c r="Z77" s="239"/>
    </row>
    <row r="78" spans="1:26" s="192" customFormat="1" x14ac:dyDescent="0.3">
      <c r="B78" s="203"/>
      <c r="C78" s="233"/>
      <c r="D78" s="233"/>
      <c r="E78" s="233"/>
      <c r="F78" s="233"/>
      <c r="G78" s="233"/>
      <c r="H78" s="233"/>
      <c r="I78" s="233"/>
      <c r="J78" s="233"/>
      <c r="K78" s="233"/>
    </row>
    <row r="79" spans="1:26" x14ac:dyDescent="0.3">
      <c r="A79" s="194" t="s">
        <v>217</v>
      </c>
      <c r="B79" s="203"/>
      <c r="C79" s="202"/>
      <c r="D79" s="202"/>
      <c r="E79" s="202"/>
      <c r="F79" s="202"/>
      <c r="G79" s="202"/>
      <c r="H79" s="202"/>
      <c r="I79" s="202"/>
      <c r="J79" s="202"/>
      <c r="Z79" s="239"/>
    </row>
    <row r="80" spans="1:26" x14ac:dyDescent="0.3">
      <c r="A80" s="204" t="s">
        <v>68</v>
      </c>
      <c r="B80" s="203"/>
      <c r="C80" s="202"/>
      <c r="D80" s="202"/>
      <c r="E80" s="202"/>
      <c r="F80" s="202"/>
      <c r="G80" s="202"/>
      <c r="H80" s="202"/>
      <c r="I80" s="202"/>
      <c r="J80" s="202"/>
      <c r="Z80" s="239"/>
    </row>
    <row r="81" spans="1:26" x14ac:dyDescent="0.3">
      <c r="A81" s="194" t="s">
        <v>216</v>
      </c>
      <c r="B81" s="201" t="s">
        <v>70</v>
      </c>
      <c r="C81" s="202"/>
      <c r="D81" s="202"/>
      <c r="E81" s="202"/>
      <c r="F81" s="202"/>
      <c r="G81" s="202"/>
      <c r="H81" s="202"/>
      <c r="I81" s="202"/>
      <c r="J81" s="202"/>
      <c r="Z81" s="239"/>
    </row>
    <row r="82" spans="1:26" x14ac:dyDescent="0.3">
      <c r="A82" s="36"/>
      <c r="B82" s="99"/>
      <c r="C82" s="71"/>
      <c r="D82" s="72"/>
      <c r="E82" s="72"/>
      <c r="F82" s="72"/>
      <c r="G82" s="72"/>
      <c r="H82" s="72"/>
      <c r="I82" s="72"/>
      <c r="J82" s="72"/>
      <c r="K82" s="188">
        <f>SUM(C82:J82)</f>
        <v>0</v>
      </c>
      <c r="Z82" s="239"/>
    </row>
    <row r="83" spans="1:26" x14ac:dyDescent="0.3">
      <c r="A83" s="36"/>
      <c r="B83" s="99"/>
      <c r="C83" s="71"/>
      <c r="D83" s="72"/>
      <c r="E83" s="72"/>
      <c r="F83" s="72"/>
      <c r="G83" s="72"/>
      <c r="H83" s="72"/>
      <c r="I83" s="72"/>
      <c r="J83" s="72"/>
      <c r="K83" s="188">
        <f t="shared" ref="K83:K91" si="17">SUM(C83:J83)</f>
        <v>0</v>
      </c>
      <c r="Z83" s="239"/>
    </row>
    <row r="84" spans="1:26" x14ac:dyDescent="0.3">
      <c r="A84" s="36"/>
      <c r="B84" s="99"/>
      <c r="C84" s="71"/>
      <c r="D84" s="72"/>
      <c r="E84" s="72"/>
      <c r="F84" s="72"/>
      <c r="G84" s="72"/>
      <c r="H84" s="72"/>
      <c r="I84" s="72"/>
      <c r="J84" s="72"/>
      <c r="K84" s="188">
        <f t="shared" si="17"/>
        <v>0</v>
      </c>
      <c r="Z84" s="239"/>
    </row>
    <row r="85" spans="1:26" x14ac:dyDescent="0.3">
      <c r="A85" s="36"/>
      <c r="B85" s="99"/>
      <c r="C85" s="71"/>
      <c r="D85" s="72"/>
      <c r="E85" s="72"/>
      <c r="F85" s="72"/>
      <c r="G85" s="72"/>
      <c r="H85" s="72"/>
      <c r="I85" s="72"/>
      <c r="J85" s="72"/>
      <c r="K85" s="188">
        <f t="shared" si="17"/>
        <v>0</v>
      </c>
      <c r="Z85" s="239"/>
    </row>
    <row r="86" spans="1:26" x14ac:dyDescent="0.3">
      <c r="A86" s="36"/>
      <c r="B86" s="99"/>
      <c r="C86" s="71"/>
      <c r="D86" s="72"/>
      <c r="E86" s="72"/>
      <c r="F86" s="72"/>
      <c r="G86" s="72"/>
      <c r="H86" s="72"/>
      <c r="I86" s="72"/>
      <c r="J86" s="72"/>
      <c r="K86" s="188">
        <f t="shared" si="17"/>
        <v>0</v>
      </c>
      <c r="Z86" s="239"/>
    </row>
    <row r="87" spans="1:26" x14ac:dyDescent="0.3">
      <c r="A87" s="36"/>
      <c r="B87" s="99"/>
      <c r="C87" s="71"/>
      <c r="D87" s="72"/>
      <c r="E87" s="72"/>
      <c r="F87" s="72"/>
      <c r="G87" s="72"/>
      <c r="H87" s="72"/>
      <c r="I87" s="72"/>
      <c r="J87" s="72"/>
      <c r="K87" s="188">
        <f t="shared" si="17"/>
        <v>0</v>
      </c>
      <c r="Z87" s="239"/>
    </row>
    <row r="88" spans="1:26" x14ac:dyDescent="0.3">
      <c r="A88" s="36"/>
      <c r="B88" s="99"/>
      <c r="C88" s="71"/>
      <c r="D88" s="72"/>
      <c r="E88" s="72"/>
      <c r="F88" s="72"/>
      <c r="G88" s="72"/>
      <c r="H88" s="72"/>
      <c r="I88" s="72"/>
      <c r="J88" s="72"/>
      <c r="K88" s="188">
        <f t="shared" si="17"/>
        <v>0</v>
      </c>
      <c r="Z88" s="239"/>
    </row>
    <row r="89" spans="1:26" x14ac:dyDescent="0.3">
      <c r="A89" s="36"/>
      <c r="B89" s="99"/>
      <c r="C89" s="71"/>
      <c r="D89" s="72"/>
      <c r="E89" s="72"/>
      <c r="F89" s="72"/>
      <c r="G89" s="72"/>
      <c r="H89" s="72"/>
      <c r="I89" s="72"/>
      <c r="J89" s="72"/>
      <c r="K89" s="188">
        <f t="shared" si="17"/>
        <v>0</v>
      </c>
      <c r="Z89" s="239"/>
    </row>
    <row r="90" spans="1:26" x14ac:dyDescent="0.3">
      <c r="A90" s="36"/>
      <c r="B90" s="99"/>
      <c r="C90" s="71"/>
      <c r="D90" s="72"/>
      <c r="E90" s="72"/>
      <c r="F90" s="72"/>
      <c r="G90" s="72"/>
      <c r="H90" s="72"/>
      <c r="I90" s="72"/>
      <c r="J90" s="72"/>
      <c r="K90" s="188">
        <f t="shared" si="17"/>
        <v>0</v>
      </c>
      <c r="Z90" s="239"/>
    </row>
    <row r="91" spans="1:26" ht="14.5" thickBot="1" x14ac:dyDescent="0.35">
      <c r="A91" s="36"/>
      <c r="B91" s="99"/>
      <c r="C91" s="71"/>
      <c r="D91" s="72"/>
      <c r="E91" s="72"/>
      <c r="F91" s="72"/>
      <c r="G91" s="72"/>
      <c r="H91" s="72"/>
      <c r="I91" s="72"/>
      <c r="J91" s="72"/>
      <c r="K91" s="188">
        <f t="shared" si="17"/>
        <v>0</v>
      </c>
      <c r="Z91" s="239"/>
    </row>
    <row r="92" spans="1:26" ht="14.5" thickBot="1" x14ac:dyDescent="0.35">
      <c r="A92" s="192"/>
      <c r="B92" s="203"/>
      <c r="C92" s="191">
        <f>SUM(C82:C91)</f>
        <v>0</v>
      </c>
      <c r="D92" s="191">
        <f t="shared" ref="D92:K92" si="18">SUM(D82:D91)</f>
        <v>0</v>
      </c>
      <c r="E92" s="191">
        <f t="shared" si="18"/>
        <v>0</v>
      </c>
      <c r="F92" s="191">
        <f t="shared" si="18"/>
        <v>0</v>
      </c>
      <c r="G92" s="191">
        <f t="shared" si="18"/>
        <v>0</v>
      </c>
      <c r="H92" s="191">
        <f t="shared" si="18"/>
        <v>0</v>
      </c>
      <c r="I92" s="191">
        <f t="shared" si="18"/>
        <v>0</v>
      </c>
      <c r="J92" s="191">
        <f t="shared" si="18"/>
        <v>0</v>
      </c>
      <c r="K92" s="191">
        <f t="shared" si="18"/>
        <v>0</v>
      </c>
      <c r="Z92" s="239"/>
    </row>
    <row r="93" spans="1:26" x14ac:dyDescent="0.3">
      <c r="A93" s="204" t="s">
        <v>71</v>
      </c>
      <c r="B93" s="201"/>
      <c r="C93" s="205"/>
      <c r="D93" s="205"/>
      <c r="E93" s="205"/>
      <c r="F93" s="205"/>
      <c r="G93" s="205"/>
      <c r="H93" s="205"/>
      <c r="I93" s="205"/>
      <c r="J93" s="205"/>
      <c r="Z93" s="239"/>
    </row>
    <row r="94" spans="1:26" x14ac:dyDescent="0.3">
      <c r="A94" s="194" t="str">
        <f>A81</f>
        <v>Type of funding (Equity/Loan)</v>
      </c>
      <c r="B94" s="201" t="s">
        <v>70</v>
      </c>
      <c r="C94" s="202"/>
      <c r="D94" s="202"/>
      <c r="E94" s="202"/>
      <c r="F94" s="202"/>
      <c r="G94" s="202"/>
      <c r="H94" s="202"/>
      <c r="I94" s="202"/>
      <c r="J94" s="202"/>
      <c r="Z94" s="239"/>
    </row>
    <row r="95" spans="1:26" x14ac:dyDescent="0.3">
      <c r="A95" s="36"/>
      <c r="B95" s="99"/>
      <c r="C95" s="71"/>
      <c r="D95" s="72"/>
      <c r="E95" s="72"/>
      <c r="F95" s="72"/>
      <c r="G95" s="72"/>
      <c r="H95" s="72"/>
      <c r="I95" s="72"/>
      <c r="J95" s="72"/>
      <c r="K95" s="188">
        <f t="shared" ref="K95:K100" si="19">SUM(C95:J95)</f>
        <v>0</v>
      </c>
      <c r="Z95" s="239"/>
    </row>
    <row r="96" spans="1:26" x14ac:dyDescent="0.3">
      <c r="A96" s="36"/>
      <c r="B96" s="99"/>
      <c r="C96" s="71"/>
      <c r="D96" s="72"/>
      <c r="E96" s="72"/>
      <c r="F96" s="72"/>
      <c r="G96" s="72"/>
      <c r="H96" s="72"/>
      <c r="I96" s="72"/>
      <c r="J96" s="72"/>
      <c r="K96" s="188">
        <f t="shared" si="19"/>
        <v>0</v>
      </c>
      <c r="Z96" s="239"/>
    </row>
    <row r="97" spans="1:26" x14ac:dyDescent="0.3">
      <c r="A97" s="36"/>
      <c r="B97" s="99"/>
      <c r="C97" s="71"/>
      <c r="D97" s="72"/>
      <c r="E97" s="72"/>
      <c r="F97" s="72"/>
      <c r="G97" s="72"/>
      <c r="H97" s="72"/>
      <c r="I97" s="72"/>
      <c r="J97" s="72"/>
      <c r="K97" s="188">
        <f t="shared" si="19"/>
        <v>0</v>
      </c>
      <c r="Z97" s="239"/>
    </row>
    <row r="98" spans="1:26" x14ac:dyDescent="0.3">
      <c r="A98" s="36"/>
      <c r="B98" s="99"/>
      <c r="C98" s="71"/>
      <c r="D98" s="72"/>
      <c r="E98" s="72"/>
      <c r="F98" s="72"/>
      <c r="G98" s="72"/>
      <c r="H98" s="72"/>
      <c r="I98" s="72"/>
      <c r="J98" s="72"/>
      <c r="K98" s="188">
        <f t="shared" si="19"/>
        <v>0</v>
      </c>
      <c r="Z98" s="239"/>
    </row>
    <row r="99" spans="1:26" x14ac:dyDescent="0.3">
      <c r="A99" s="36"/>
      <c r="B99" s="99"/>
      <c r="C99" s="71"/>
      <c r="D99" s="72"/>
      <c r="E99" s="72"/>
      <c r="F99" s="72"/>
      <c r="G99" s="72"/>
      <c r="H99" s="72"/>
      <c r="I99" s="72"/>
      <c r="J99" s="72"/>
      <c r="K99" s="188">
        <f t="shared" si="19"/>
        <v>0</v>
      </c>
      <c r="Z99" s="239"/>
    </row>
    <row r="100" spans="1:26" ht="14.5" thickBot="1" x14ac:dyDescent="0.35">
      <c r="A100" s="36"/>
      <c r="B100" s="99"/>
      <c r="C100" s="71"/>
      <c r="D100" s="72"/>
      <c r="E100" s="72"/>
      <c r="F100" s="72"/>
      <c r="G100" s="72"/>
      <c r="H100" s="72"/>
      <c r="I100" s="72"/>
      <c r="J100" s="72"/>
      <c r="K100" s="188">
        <f t="shared" si="19"/>
        <v>0</v>
      </c>
      <c r="Z100" s="239"/>
    </row>
    <row r="101" spans="1:26" ht="14.5" thickBot="1" x14ac:dyDescent="0.35">
      <c r="A101" s="192"/>
      <c r="B101" s="203"/>
      <c r="C101" s="191">
        <f>SUM(C95:C100)</f>
        <v>0</v>
      </c>
      <c r="D101" s="191">
        <f t="shared" ref="D101:K101" si="20">SUM(D95:D100)</f>
        <v>0</v>
      </c>
      <c r="E101" s="191">
        <f t="shared" si="20"/>
        <v>0</v>
      </c>
      <c r="F101" s="191">
        <f t="shared" si="20"/>
        <v>0</v>
      </c>
      <c r="G101" s="191">
        <f t="shared" si="20"/>
        <v>0</v>
      </c>
      <c r="H101" s="191">
        <f t="shared" si="20"/>
        <v>0</v>
      </c>
      <c r="I101" s="191">
        <f t="shared" si="20"/>
        <v>0</v>
      </c>
      <c r="J101" s="191">
        <f t="shared" si="20"/>
        <v>0</v>
      </c>
      <c r="K101" s="191">
        <f t="shared" si="20"/>
        <v>0</v>
      </c>
      <c r="Z101" s="239"/>
    </row>
    <row r="102" spans="1:26" x14ac:dyDescent="0.3">
      <c r="A102" s="192"/>
      <c r="B102" s="203"/>
      <c r="C102" s="193"/>
      <c r="D102" s="193"/>
      <c r="E102" s="193"/>
      <c r="F102" s="193"/>
      <c r="G102" s="193"/>
      <c r="H102" s="193"/>
      <c r="I102" s="193"/>
      <c r="J102" s="193"/>
      <c r="Z102" s="239"/>
    </row>
    <row r="103" spans="1:26" ht="14.5" thickBot="1" x14ac:dyDescent="0.35">
      <c r="A103" s="192"/>
      <c r="B103" s="203"/>
      <c r="C103" s="193"/>
      <c r="D103" s="193"/>
      <c r="E103" s="193"/>
      <c r="F103" s="193"/>
      <c r="G103" s="193"/>
      <c r="H103" s="193"/>
      <c r="I103" s="193"/>
      <c r="J103" s="193"/>
      <c r="Z103" s="239"/>
    </row>
    <row r="104" spans="1:26" ht="14.5" thickBot="1" x14ac:dyDescent="0.35">
      <c r="A104" s="291" t="s">
        <v>215</v>
      </c>
      <c r="B104" s="198"/>
      <c r="C104" s="183" t="s">
        <v>36</v>
      </c>
      <c r="D104" s="183" t="str">
        <f t="shared" ref="D104:K104" si="21">D77</f>
        <v>Day2</v>
      </c>
      <c r="E104" s="183" t="str">
        <f t="shared" si="21"/>
        <v>Day 3</v>
      </c>
      <c r="F104" s="183" t="str">
        <f t="shared" si="21"/>
        <v xml:space="preserve">Day 4 to day 7 </v>
      </c>
      <c r="G104" s="183" t="str">
        <f t="shared" si="21"/>
        <v>Day 8 to 1 Month</v>
      </c>
      <c r="H104" s="183" t="str">
        <f t="shared" si="21"/>
        <v>More than 1 month to 2 months</v>
      </c>
      <c r="I104" s="183" t="str">
        <f t="shared" si="21"/>
        <v>More than 2 months to 6 months</v>
      </c>
      <c r="J104" s="183" t="str">
        <f t="shared" si="21"/>
        <v>More than 6 months to 12 months</v>
      </c>
      <c r="K104" s="183" t="str">
        <f t="shared" si="21"/>
        <v>Total</v>
      </c>
      <c r="Z104" s="239"/>
    </row>
    <row r="105" spans="1:26" x14ac:dyDescent="0.3">
      <c r="A105" s="206" t="s">
        <v>73</v>
      </c>
      <c r="B105" s="201" t="s">
        <v>74</v>
      </c>
      <c r="C105" s="193"/>
      <c r="D105" s="193"/>
      <c r="E105" s="193"/>
      <c r="F105" s="193"/>
      <c r="G105" s="193"/>
      <c r="H105" s="193"/>
      <c r="I105" s="193"/>
      <c r="J105" s="193"/>
      <c r="Z105" s="239"/>
    </row>
    <row r="106" spans="1:26" x14ac:dyDescent="0.3">
      <c r="A106" s="96"/>
      <c r="B106" s="217"/>
      <c r="C106" s="218"/>
      <c r="D106" s="218"/>
      <c r="E106" s="218"/>
      <c r="F106" s="218"/>
      <c r="G106" s="218"/>
      <c r="H106" s="218"/>
      <c r="I106" s="218"/>
      <c r="J106" s="218"/>
      <c r="K106" s="188">
        <f>SUM(C106:J106)</f>
        <v>0</v>
      </c>
      <c r="Z106" s="239"/>
    </row>
    <row r="107" spans="1:26" x14ac:dyDescent="0.3">
      <c r="A107" s="96"/>
      <c r="B107" s="96"/>
      <c r="C107" s="69"/>
      <c r="D107" s="70"/>
      <c r="E107" s="70"/>
      <c r="F107" s="70"/>
      <c r="G107" s="70"/>
      <c r="H107" s="70"/>
      <c r="I107" s="70"/>
      <c r="J107" s="70"/>
      <c r="K107" s="188">
        <f t="shared" ref="K107:K112" si="22">SUM(C107:J107)</f>
        <v>0</v>
      </c>
      <c r="Z107" s="239"/>
    </row>
    <row r="108" spans="1:26" x14ac:dyDescent="0.3">
      <c r="A108" s="96"/>
      <c r="B108" s="96"/>
      <c r="C108" s="71"/>
      <c r="D108" s="72"/>
      <c r="E108" s="72"/>
      <c r="F108" s="72"/>
      <c r="G108" s="72"/>
      <c r="H108" s="72"/>
      <c r="I108" s="72"/>
      <c r="J108" s="72"/>
      <c r="K108" s="188">
        <f t="shared" si="22"/>
        <v>0</v>
      </c>
      <c r="Z108" s="239"/>
    </row>
    <row r="109" spans="1:26" x14ac:dyDescent="0.3">
      <c r="A109" s="96"/>
      <c r="B109" s="96"/>
      <c r="C109" s="71"/>
      <c r="D109" s="72"/>
      <c r="E109" s="72"/>
      <c r="F109" s="72"/>
      <c r="G109" s="72"/>
      <c r="H109" s="72"/>
      <c r="I109" s="72"/>
      <c r="J109" s="72"/>
      <c r="K109" s="188">
        <f t="shared" si="22"/>
        <v>0</v>
      </c>
      <c r="Z109" s="239"/>
    </row>
    <row r="110" spans="1:26" x14ac:dyDescent="0.3">
      <c r="A110" s="96"/>
      <c r="B110" s="96"/>
      <c r="C110" s="71"/>
      <c r="D110" s="72"/>
      <c r="E110" s="72"/>
      <c r="F110" s="72"/>
      <c r="G110" s="72"/>
      <c r="H110" s="72"/>
      <c r="I110" s="72"/>
      <c r="J110" s="72"/>
      <c r="K110" s="188">
        <f t="shared" si="22"/>
        <v>0</v>
      </c>
      <c r="Z110" s="239"/>
    </row>
    <row r="111" spans="1:26" x14ac:dyDescent="0.3">
      <c r="A111" s="96"/>
      <c r="B111" s="96"/>
      <c r="C111" s="71"/>
      <c r="D111" s="72"/>
      <c r="E111" s="72"/>
      <c r="F111" s="72"/>
      <c r="G111" s="72"/>
      <c r="H111" s="72"/>
      <c r="I111" s="72"/>
      <c r="J111" s="72"/>
      <c r="K111" s="188">
        <f t="shared" si="22"/>
        <v>0</v>
      </c>
      <c r="Z111" s="239"/>
    </row>
    <row r="112" spans="1:26" ht="14.5" thickBot="1" x14ac:dyDescent="0.35">
      <c r="A112" s="96"/>
      <c r="B112" s="96"/>
      <c r="C112" s="69"/>
      <c r="D112" s="70"/>
      <c r="E112" s="70"/>
      <c r="F112" s="70"/>
      <c r="G112" s="70"/>
      <c r="H112" s="70"/>
      <c r="I112" s="70"/>
      <c r="J112" s="70"/>
      <c r="K112" s="188">
        <f t="shared" si="22"/>
        <v>0</v>
      </c>
      <c r="Z112" s="239"/>
    </row>
    <row r="113" spans="1:51" ht="14.5" thickBot="1" x14ac:dyDescent="0.35">
      <c r="A113" s="192"/>
      <c r="B113" s="203"/>
      <c r="C113" s="191">
        <f>SUM(C106:C112)</f>
        <v>0</v>
      </c>
      <c r="D113" s="191">
        <f t="shared" ref="D113:J113" si="23">SUM(D106:D112)</f>
        <v>0</v>
      </c>
      <c r="E113" s="191">
        <f t="shared" si="23"/>
        <v>0</v>
      </c>
      <c r="F113" s="191">
        <f t="shared" si="23"/>
        <v>0</v>
      </c>
      <c r="G113" s="191">
        <f t="shared" si="23"/>
        <v>0</v>
      </c>
      <c r="H113" s="191">
        <f t="shared" si="23"/>
        <v>0</v>
      </c>
      <c r="I113" s="191">
        <f t="shared" si="23"/>
        <v>0</v>
      </c>
      <c r="J113" s="191">
        <f t="shared" si="23"/>
        <v>0</v>
      </c>
      <c r="K113" s="191">
        <f>SUM(K106:K112)</f>
        <v>0</v>
      </c>
      <c r="Z113" s="239"/>
    </row>
    <row r="114" spans="1:51" ht="14.5" thickBot="1" x14ac:dyDescent="0.35">
      <c r="A114" s="194" t="s">
        <v>75</v>
      </c>
      <c r="B114" s="196"/>
      <c r="C114" s="191">
        <f>C101+C92+C72+C61+C41+C113</f>
        <v>0</v>
      </c>
      <c r="D114" s="191">
        <f t="shared" ref="D114:J114" si="24">D101+D92+D72+D61+D41+D113</f>
        <v>0</v>
      </c>
      <c r="E114" s="191">
        <f t="shared" si="24"/>
        <v>0</v>
      </c>
      <c r="F114" s="191">
        <f t="shared" si="24"/>
        <v>0</v>
      </c>
      <c r="G114" s="191">
        <f t="shared" si="24"/>
        <v>0</v>
      </c>
      <c r="H114" s="191">
        <f t="shared" si="24"/>
        <v>0</v>
      </c>
      <c r="I114" s="191">
        <f t="shared" si="24"/>
        <v>0</v>
      </c>
      <c r="J114" s="191">
        <f t="shared" si="24"/>
        <v>0</v>
      </c>
      <c r="K114" s="191">
        <f>K101+K92+K72+K61+K41+K113</f>
        <v>0</v>
      </c>
      <c r="Z114" s="239"/>
    </row>
    <row r="115" spans="1:51" ht="14.5" thickBot="1" x14ac:dyDescent="0.35">
      <c r="A115" s="194" t="s">
        <v>76</v>
      </c>
      <c r="B115" s="195"/>
      <c r="C115" s="191">
        <f>C114</f>
        <v>0</v>
      </c>
      <c r="D115" s="191">
        <f t="shared" ref="D115:J115" si="25">C115+D114</f>
        <v>0</v>
      </c>
      <c r="E115" s="191">
        <f t="shared" si="25"/>
        <v>0</v>
      </c>
      <c r="F115" s="191">
        <f t="shared" si="25"/>
        <v>0</v>
      </c>
      <c r="G115" s="191">
        <f t="shared" si="25"/>
        <v>0</v>
      </c>
      <c r="H115" s="191">
        <f t="shared" si="25"/>
        <v>0</v>
      </c>
      <c r="I115" s="191">
        <f t="shared" si="25"/>
        <v>0</v>
      </c>
      <c r="J115" s="191">
        <f t="shared" si="25"/>
        <v>0</v>
      </c>
      <c r="K115" s="191">
        <f>J115</f>
        <v>0</v>
      </c>
      <c r="Z115" s="239"/>
    </row>
    <row r="116" spans="1:51" s="192" customFormat="1" x14ac:dyDescent="0.3">
      <c r="A116" s="194"/>
      <c r="B116" s="196"/>
      <c r="C116" s="233"/>
      <c r="D116" s="233"/>
      <c r="E116" s="233"/>
      <c r="F116" s="233"/>
      <c r="G116" s="233"/>
      <c r="H116" s="233"/>
      <c r="I116" s="233"/>
      <c r="J116" s="233"/>
      <c r="K116" s="233"/>
    </row>
    <row r="117" spans="1:51" ht="17.649999999999999" customHeight="1" x14ac:dyDescent="0.3">
      <c r="A117" s="192"/>
      <c r="B117" s="203"/>
      <c r="C117" s="192"/>
      <c r="D117" s="192"/>
      <c r="E117" s="192"/>
      <c r="F117" s="192"/>
      <c r="G117" s="192"/>
      <c r="H117" s="192"/>
      <c r="I117" s="192"/>
      <c r="J117" s="192"/>
      <c r="Z117" s="239"/>
    </row>
    <row r="118" spans="1:51" ht="17.649999999999999" customHeight="1" x14ac:dyDescent="0.3">
      <c r="A118" s="192"/>
      <c r="B118" s="203"/>
      <c r="C118" s="207"/>
      <c r="D118" s="207"/>
      <c r="E118" s="207"/>
      <c r="F118" s="207"/>
      <c r="G118" s="207"/>
      <c r="H118" s="207"/>
      <c r="I118" s="207"/>
      <c r="J118" s="207"/>
      <c r="Z118" s="239"/>
    </row>
    <row r="119" spans="1:51" ht="17.649999999999999" customHeight="1" x14ac:dyDescent="0.3">
      <c r="A119" s="192"/>
      <c r="B119" s="203"/>
      <c r="C119" s="192"/>
      <c r="D119" s="192"/>
      <c r="E119" s="192"/>
      <c r="F119" s="192"/>
      <c r="G119" s="192"/>
      <c r="H119" s="192"/>
      <c r="I119" s="192"/>
      <c r="J119" s="192"/>
    </row>
    <row r="120" spans="1:51" s="248" customFormat="1" x14ac:dyDescent="0.3">
      <c r="A120" s="208" t="s">
        <v>83</v>
      </c>
      <c r="B120" s="209"/>
      <c r="C120" s="210"/>
      <c r="D120" s="210"/>
      <c r="E120" s="210"/>
      <c r="F120" s="210"/>
      <c r="G120" s="210"/>
      <c r="H120" s="210"/>
      <c r="I120" s="210"/>
      <c r="J120" s="210"/>
      <c r="K120" s="210"/>
      <c r="L120" s="210"/>
      <c r="M120" s="210"/>
      <c r="N120" s="210"/>
      <c r="O120" s="210"/>
      <c r="P120" s="210"/>
      <c r="Q120" s="210"/>
      <c r="R120" s="210"/>
      <c r="S120" s="210"/>
      <c r="T120" s="210"/>
      <c r="U120" s="210"/>
      <c r="V120" s="210"/>
      <c r="W120" s="210"/>
      <c r="X120" s="210"/>
      <c r="Y120" s="210"/>
      <c r="Z120" s="210"/>
      <c r="AA120" s="210"/>
      <c r="AB120" s="210"/>
      <c r="AC120" s="210"/>
      <c r="AD120" s="210"/>
      <c r="AE120" s="210"/>
      <c r="AF120" s="210"/>
      <c r="AG120" s="210"/>
      <c r="AH120" s="210"/>
      <c r="AI120" s="210"/>
      <c r="AJ120" s="210"/>
      <c r="AK120" s="210"/>
      <c r="AL120" s="210"/>
      <c r="AM120" s="210"/>
      <c r="AN120" s="210"/>
      <c r="AO120" s="210"/>
      <c r="AP120" s="210"/>
      <c r="AQ120" s="210"/>
      <c r="AR120" s="210"/>
      <c r="AS120" s="210"/>
      <c r="AT120" s="210"/>
      <c r="AU120" s="210"/>
      <c r="AV120" s="210"/>
      <c r="AW120" s="210"/>
      <c r="AX120" s="210"/>
      <c r="AY120" s="210"/>
    </row>
    <row r="121" spans="1:51" s="248" customFormat="1" x14ac:dyDescent="0.3">
      <c r="A121" s="211" t="s">
        <v>35</v>
      </c>
      <c r="B121" s="209"/>
      <c r="C121" s="210"/>
      <c r="D121" s="210"/>
      <c r="E121" s="210"/>
      <c r="F121" s="210"/>
      <c r="G121" s="210"/>
      <c r="H121" s="210"/>
      <c r="I121" s="210"/>
      <c r="J121" s="210"/>
      <c r="K121" s="210"/>
      <c r="L121" s="210"/>
      <c r="M121" s="210"/>
      <c r="N121" s="210"/>
      <c r="O121" s="210"/>
      <c r="P121" s="210"/>
      <c r="Q121" s="210"/>
      <c r="R121" s="210"/>
      <c r="S121" s="210"/>
      <c r="T121" s="210"/>
      <c r="U121" s="210"/>
      <c r="V121" s="210"/>
      <c r="W121" s="210"/>
      <c r="X121" s="210"/>
      <c r="Y121" s="210"/>
      <c r="Z121" s="210"/>
      <c r="AA121" s="210"/>
      <c r="AB121" s="210"/>
      <c r="AC121" s="210"/>
      <c r="AD121" s="210"/>
      <c r="AE121" s="210"/>
      <c r="AF121" s="210"/>
      <c r="AG121" s="210"/>
      <c r="AH121" s="210"/>
      <c r="AI121" s="210"/>
      <c r="AJ121" s="210"/>
      <c r="AK121" s="210"/>
      <c r="AL121" s="210"/>
      <c r="AM121" s="210"/>
      <c r="AN121" s="210"/>
      <c r="AO121" s="210"/>
      <c r="AP121" s="210"/>
      <c r="AQ121" s="210"/>
      <c r="AR121" s="210"/>
      <c r="AS121" s="210"/>
      <c r="AT121" s="210"/>
      <c r="AU121" s="210"/>
      <c r="AV121" s="210"/>
      <c r="AW121" s="210"/>
      <c r="AX121" s="210"/>
      <c r="AY121" s="210"/>
    </row>
    <row r="122" spans="1:51" s="248" customFormat="1" x14ac:dyDescent="0.3">
      <c r="A122" s="210">
        <v>1</v>
      </c>
      <c r="B122" s="212" t="s">
        <v>84</v>
      </c>
      <c r="C122" s="210"/>
      <c r="D122" s="210"/>
      <c r="E122" s="210"/>
      <c r="F122" s="210"/>
      <c r="G122" s="210"/>
      <c r="H122" s="210"/>
      <c r="I122" s="210"/>
      <c r="J122" s="210"/>
      <c r="K122" s="210"/>
      <c r="L122" s="210"/>
      <c r="M122" s="210"/>
      <c r="N122" s="210"/>
      <c r="O122" s="210"/>
      <c r="P122" s="210"/>
      <c r="Q122" s="210"/>
      <c r="R122" s="210"/>
      <c r="S122" s="210"/>
      <c r="T122" s="210"/>
      <c r="U122" s="210"/>
      <c r="V122" s="210"/>
      <c r="W122" s="210"/>
      <c r="X122" s="210"/>
      <c r="Y122" s="210"/>
      <c r="Z122" s="210"/>
      <c r="AA122" s="210"/>
      <c r="AB122" s="210"/>
      <c r="AC122" s="210"/>
      <c r="AD122" s="210"/>
      <c r="AE122" s="210"/>
      <c r="AF122" s="210"/>
      <c r="AG122" s="210"/>
      <c r="AH122" s="210"/>
      <c r="AI122" s="210"/>
      <c r="AJ122" s="210"/>
      <c r="AK122" s="210"/>
      <c r="AL122" s="210"/>
      <c r="AM122" s="210"/>
      <c r="AN122" s="210"/>
      <c r="AO122" s="210"/>
      <c r="AP122" s="210"/>
      <c r="AQ122" s="210"/>
      <c r="AR122" s="210"/>
      <c r="AS122" s="210"/>
      <c r="AT122" s="210"/>
      <c r="AU122" s="210"/>
      <c r="AV122" s="210"/>
      <c r="AW122" s="210"/>
      <c r="AX122" s="210"/>
      <c r="AY122" s="210"/>
    </row>
    <row r="123" spans="1:51" s="235" customFormat="1" x14ac:dyDescent="0.3">
      <c r="A123" s="210">
        <v>2</v>
      </c>
      <c r="B123" s="212" t="s">
        <v>85</v>
      </c>
      <c r="C123" s="210"/>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c r="AA123" s="210"/>
      <c r="AB123" s="210"/>
      <c r="AC123" s="210"/>
      <c r="AD123" s="210"/>
      <c r="AE123" s="210"/>
      <c r="AF123" s="210"/>
      <c r="AG123" s="210"/>
      <c r="AH123" s="210"/>
      <c r="AI123" s="210"/>
      <c r="AJ123" s="210"/>
      <c r="AK123" s="210"/>
      <c r="AL123" s="210"/>
      <c r="AM123" s="210"/>
      <c r="AN123" s="210"/>
      <c r="AO123" s="210"/>
      <c r="AP123" s="210"/>
      <c r="AQ123" s="210"/>
      <c r="AR123" s="210"/>
      <c r="AS123" s="210"/>
      <c r="AT123" s="210"/>
      <c r="AU123" s="210"/>
      <c r="AV123" s="210"/>
      <c r="AW123" s="210"/>
      <c r="AX123" s="210"/>
      <c r="AY123" s="210"/>
    </row>
    <row r="124" spans="1:51" s="235" customFormat="1" x14ac:dyDescent="0.3">
      <c r="A124" s="210">
        <v>3</v>
      </c>
      <c r="B124" s="212" t="s">
        <v>86</v>
      </c>
      <c r="C124" s="210"/>
      <c r="D124" s="210"/>
      <c r="E124" s="210"/>
      <c r="F124" s="210"/>
      <c r="G124" s="210"/>
      <c r="H124" s="210"/>
      <c r="I124" s="210"/>
      <c r="J124" s="210"/>
      <c r="K124" s="210"/>
      <c r="L124" s="210"/>
      <c r="M124" s="210"/>
      <c r="N124" s="210"/>
      <c r="O124" s="210"/>
      <c r="P124" s="210"/>
      <c r="Q124" s="210"/>
      <c r="R124" s="210"/>
      <c r="S124" s="210"/>
      <c r="T124" s="210"/>
      <c r="U124" s="210"/>
      <c r="V124" s="210"/>
      <c r="W124" s="210"/>
      <c r="X124" s="210"/>
      <c r="Y124" s="210"/>
      <c r="Z124" s="210"/>
      <c r="AA124" s="210"/>
      <c r="AB124" s="210"/>
      <c r="AC124" s="210"/>
      <c r="AD124" s="210"/>
      <c r="AE124" s="210"/>
      <c r="AF124" s="210"/>
      <c r="AG124" s="210"/>
      <c r="AH124" s="210"/>
      <c r="AI124" s="210"/>
      <c r="AJ124" s="210"/>
      <c r="AK124" s="210"/>
      <c r="AL124" s="210"/>
      <c r="AM124" s="210"/>
      <c r="AN124" s="210"/>
      <c r="AO124" s="210"/>
      <c r="AP124" s="210"/>
      <c r="AQ124" s="210"/>
      <c r="AR124" s="210"/>
      <c r="AS124" s="210"/>
      <c r="AT124" s="210"/>
      <c r="AU124" s="210"/>
      <c r="AV124" s="210"/>
      <c r="AW124" s="210"/>
      <c r="AX124" s="210"/>
      <c r="AY124" s="210"/>
    </row>
    <row r="125" spans="1:51" s="248" customFormat="1" x14ac:dyDescent="0.3">
      <c r="A125" s="210">
        <v>4</v>
      </c>
      <c r="B125" s="212" t="s">
        <v>87</v>
      </c>
      <c r="C125" s="210"/>
      <c r="D125" s="210"/>
      <c r="E125" s="210"/>
      <c r="F125" s="210"/>
      <c r="G125" s="210"/>
      <c r="H125" s="210"/>
      <c r="I125" s="210"/>
      <c r="J125" s="210"/>
      <c r="K125" s="210"/>
      <c r="L125" s="210"/>
      <c r="M125" s="210"/>
      <c r="N125" s="210"/>
      <c r="O125" s="210"/>
      <c r="P125" s="210"/>
      <c r="Q125" s="210"/>
      <c r="R125" s="210"/>
      <c r="S125" s="210"/>
      <c r="T125" s="210"/>
      <c r="U125" s="210"/>
      <c r="V125" s="210"/>
      <c r="W125" s="210"/>
      <c r="X125" s="210"/>
      <c r="Y125" s="210"/>
      <c r="Z125" s="210"/>
      <c r="AA125" s="210"/>
      <c r="AB125" s="210"/>
      <c r="AC125" s="210"/>
      <c r="AD125" s="210"/>
      <c r="AE125" s="210"/>
      <c r="AF125" s="210"/>
      <c r="AG125" s="210"/>
      <c r="AH125" s="210"/>
      <c r="AI125" s="210"/>
      <c r="AJ125" s="210"/>
      <c r="AK125" s="210"/>
      <c r="AL125" s="210"/>
      <c r="AM125" s="210"/>
      <c r="AN125" s="210"/>
      <c r="AO125" s="210"/>
      <c r="AP125" s="210"/>
      <c r="AQ125" s="210"/>
      <c r="AR125" s="210"/>
      <c r="AS125" s="210"/>
      <c r="AT125" s="210"/>
      <c r="AU125" s="210"/>
      <c r="AV125" s="210"/>
      <c r="AW125" s="210"/>
      <c r="AX125" s="210"/>
      <c r="AY125" s="210"/>
    </row>
    <row r="126" spans="1:51" s="248" customFormat="1" x14ac:dyDescent="0.3">
      <c r="A126" s="210">
        <v>5</v>
      </c>
      <c r="B126" s="212" t="s">
        <v>88</v>
      </c>
      <c r="C126" s="210"/>
      <c r="D126" s="210"/>
      <c r="E126" s="210"/>
      <c r="F126" s="210"/>
      <c r="G126" s="210"/>
      <c r="H126" s="210"/>
      <c r="I126" s="210"/>
      <c r="J126" s="210"/>
      <c r="K126" s="210"/>
      <c r="L126" s="210"/>
      <c r="M126" s="210"/>
      <c r="N126" s="210"/>
      <c r="O126" s="210"/>
      <c r="P126" s="210"/>
      <c r="Q126" s="210"/>
      <c r="R126" s="210"/>
      <c r="S126" s="210"/>
      <c r="T126" s="210"/>
      <c r="U126" s="210"/>
      <c r="V126" s="210"/>
      <c r="W126" s="210"/>
      <c r="X126" s="210"/>
      <c r="Y126" s="210"/>
      <c r="Z126" s="210"/>
      <c r="AA126" s="210"/>
      <c r="AB126" s="210"/>
      <c r="AC126" s="210"/>
      <c r="AD126" s="210"/>
      <c r="AE126" s="210"/>
      <c r="AF126" s="210"/>
      <c r="AG126" s="210"/>
      <c r="AH126" s="210"/>
      <c r="AI126" s="210"/>
      <c r="AJ126" s="210"/>
      <c r="AK126" s="210"/>
      <c r="AL126" s="210"/>
      <c r="AM126" s="210"/>
      <c r="AN126" s="210"/>
      <c r="AO126" s="210"/>
      <c r="AP126" s="210"/>
      <c r="AQ126" s="210"/>
      <c r="AR126" s="210"/>
      <c r="AS126" s="210"/>
      <c r="AT126" s="210"/>
      <c r="AU126" s="210"/>
      <c r="AV126" s="210"/>
      <c r="AW126" s="210"/>
      <c r="AX126" s="210"/>
      <c r="AY126" s="210"/>
    </row>
    <row r="127" spans="1:51" s="248" customFormat="1" x14ac:dyDescent="0.3">
      <c r="A127" s="210">
        <v>6</v>
      </c>
      <c r="B127" s="212" t="s">
        <v>89</v>
      </c>
      <c r="C127" s="210"/>
      <c r="D127" s="210"/>
      <c r="E127" s="210"/>
      <c r="F127" s="210"/>
      <c r="G127" s="210"/>
      <c r="H127" s="210"/>
      <c r="I127" s="210"/>
      <c r="J127" s="210"/>
      <c r="K127" s="210"/>
      <c r="L127" s="210"/>
      <c r="M127" s="210"/>
      <c r="N127" s="210"/>
      <c r="O127" s="210"/>
      <c r="P127" s="210"/>
      <c r="Q127" s="210"/>
      <c r="R127" s="210"/>
      <c r="S127" s="210"/>
      <c r="T127" s="210"/>
      <c r="U127" s="210"/>
      <c r="V127" s="210"/>
      <c r="W127" s="210"/>
      <c r="X127" s="210"/>
      <c r="Y127" s="210"/>
      <c r="Z127" s="210"/>
      <c r="AA127" s="210"/>
      <c r="AB127" s="210"/>
      <c r="AC127" s="210"/>
      <c r="AD127" s="210"/>
      <c r="AE127" s="210"/>
      <c r="AF127" s="210"/>
      <c r="AG127" s="210"/>
      <c r="AH127" s="210"/>
      <c r="AI127" s="210"/>
      <c r="AJ127" s="210"/>
      <c r="AK127" s="210"/>
      <c r="AL127" s="210"/>
      <c r="AM127" s="210"/>
      <c r="AN127" s="210"/>
      <c r="AO127" s="210"/>
      <c r="AP127" s="210"/>
      <c r="AQ127" s="210"/>
      <c r="AR127" s="210"/>
      <c r="AS127" s="210"/>
      <c r="AT127" s="210"/>
      <c r="AU127" s="210"/>
      <c r="AV127" s="210"/>
      <c r="AW127" s="210"/>
      <c r="AX127" s="210"/>
      <c r="AY127" s="210"/>
    </row>
    <row r="128" spans="1:51" s="248" customFormat="1" x14ac:dyDescent="0.3">
      <c r="A128" s="210">
        <v>7</v>
      </c>
      <c r="B128" s="212" t="s">
        <v>90</v>
      </c>
      <c r="C128" s="210"/>
      <c r="D128" s="210"/>
      <c r="E128" s="210"/>
      <c r="F128" s="210"/>
      <c r="G128" s="210"/>
      <c r="H128" s="210"/>
      <c r="I128" s="210"/>
      <c r="J128" s="210"/>
      <c r="K128" s="210"/>
      <c r="L128" s="210"/>
      <c r="M128" s="210"/>
      <c r="N128" s="210"/>
      <c r="O128" s="210"/>
      <c r="P128" s="210"/>
      <c r="Q128" s="210"/>
      <c r="R128" s="210"/>
      <c r="S128" s="210"/>
      <c r="T128" s="210"/>
      <c r="U128" s="210"/>
      <c r="V128" s="210"/>
      <c r="W128" s="210"/>
      <c r="X128" s="210"/>
      <c r="Y128" s="210"/>
      <c r="Z128" s="210"/>
      <c r="AA128" s="210"/>
      <c r="AB128" s="210"/>
      <c r="AC128" s="210"/>
      <c r="AD128" s="210"/>
      <c r="AE128" s="210"/>
      <c r="AF128" s="210"/>
      <c r="AG128" s="210"/>
      <c r="AH128" s="210"/>
      <c r="AI128" s="210"/>
      <c r="AJ128" s="210"/>
      <c r="AK128" s="210"/>
      <c r="AL128" s="210"/>
      <c r="AM128" s="210"/>
      <c r="AN128" s="210"/>
      <c r="AO128" s="210"/>
      <c r="AP128" s="210"/>
      <c r="AQ128" s="210"/>
      <c r="AR128" s="210"/>
      <c r="AS128" s="210"/>
      <c r="AT128" s="210"/>
      <c r="AU128" s="210"/>
      <c r="AV128" s="210"/>
      <c r="AW128" s="210"/>
      <c r="AX128" s="210"/>
      <c r="AY128" s="210"/>
    </row>
    <row r="129" spans="1:51" s="248" customFormat="1" x14ac:dyDescent="0.3">
      <c r="A129" s="210">
        <v>8</v>
      </c>
      <c r="B129" s="212" t="s">
        <v>91</v>
      </c>
      <c r="C129" s="210"/>
      <c r="D129" s="210"/>
      <c r="E129" s="210"/>
      <c r="F129" s="210"/>
      <c r="G129" s="210"/>
      <c r="H129" s="210"/>
      <c r="I129" s="210"/>
      <c r="J129" s="210"/>
      <c r="K129" s="210"/>
      <c r="L129" s="210"/>
      <c r="M129" s="210"/>
      <c r="N129" s="210"/>
      <c r="O129" s="210"/>
      <c r="P129" s="210"/>
      <c r="Q129" s="210"/>
      <c r="R129" s="210"/>
      <c r="S129" s="210"/>
      <c r="T129" s="210"/>
      <c r="U129" s="210"/>
      <c r="V129" s="210"/>
      <c r="W129" s="210"/>
      <c r="X129" s="210"/>
      <c r="Y129" s="210"/>
      <c r="Z129" s="210"/>
      <c r="AA129" s="210"/>
      <c r="AB129" s="210"/>
      <c r="AC129" s="210"/>
      <c r="AD129" s="210"/>
      <c r="AE129" s="210"/>
      <c r="AF129" s="210"/>
      <c r="AG129" s="210"/>
      <c r="AH129" s="210"/>
      <c r="AI129" s="210"/>
      <c r="AJ129" s="210"/>
      <c r="AK129" s="210"/>
      <c r="AL129" s="210"/>
      <c r="AM129" s="210"/>
      <c r="AN129" s="210"/>
      <c r="AO129" s="210"/>
      <c r="AP129" s="210"/>
      <c r="AQ129" s="210"/>
      <c r="AR129" s="210"/>
      <c r="AS129" s="210"/>
      <c r="AT129" s="210"/>
      <c r="AU129" s="210"/>
      <c r="AV129" s="210"/>
      <c r="AW129" s="210"/>
      <c r="AX129" s="210"/>
      <c r="AY129" s="210"/>
    </row>
    <row r="130" spans="1:51" s="248" customFormat="1" x14ac:dyDescent="0.3">
      <c r="A130" s="210">
        <v>9</v>
      </c>
      <c r="B130" s="212" t="s">
        <v>92</v>
      </c>
      <c r="C130" s="210"/>
      <c r="D130" s="210"/>
      <c r="E130" s="210"/>
      <c r="F130" s="210"/>
      <c r="G130" s="210"/>
      <c r="H130" s="210"/>
      <c r="I130" s="210"/>
      <c r="J130" s="210"/>
      <c r="K130" s="210"/>
      <c r="L130" s="210"/>
      <c r="M130" s="210"/>
      <c r="N130" s="210"/>
      <c r="O130" s="210"/>
      <c r="P130" s="210"/>
      <c r="Q130" s="210"/>
      <c r="R130" s="210"/>
      <c r="S130" s="210"/>
      <c r="T130" s="210"/>
      <c r="U130" s="210"/>
      <c r="V130" s="210"/>
      <c r="W130" s="210"/>
      <c r="X130" s="210"/>
      <c r="Y130" s="210"/>
      <c r="Z130" s="210"/>
      <c r="AA130" s="210"/>
      <c r="AB130" s="210"/>
      <c r="AC130" s="210"/>
      <c r="AD130" s="210"/>
      <c r="AE130" s="210"/>
      <c r="AF130" s="210"/>
      <c r="AG130" s="210"/>
      <c r="AH130" s="210"/>
      <c r="AI130" s="210"/>
      <c r="AJ130" s="210"/>
      <c r="AK130" s="210"/>
      <c r="AL130" s="210"/>
      <c r="AM130" s="210"/>
      <c r="AN130" s="210"/>
      <c r="AO130" s="210"/>
      <c r="AP130" s="210"/>
      <c r="AQ130" s="210"/>
      <c r="AR130" s="210"/>
      <c r="AS130" s="210"/>
      <c r="AT130" s="210"/>
      <c r="AU130" s="210"/>
      <c r="AV130" s="210"/>
      <c r="AW130" s="210"/>
      <c r="AX130" s="210"/>
      <c r="AY130" s="210"/>
    </row>
    <row r="131" spans="1:51" s="248" customFormat="1" x14ac:dyDescent="0.3">
      <c r="A131" s="210">
        <v>10</v>
      </c>
      <c r="B131" s="212" t="s">
        <v>93</v>
      </c>
      <c r="C131" s="210"/>
      <c r="D131" s="210"/>
      <c r="E131" s="210"/>
      <c r="F131" s="210"/>
      <c r="G131" s="210"/>
      <c r="H131" s="210"/>
      <c r="I131" s="210"/>
      <c r="J131" s="210"/>
      <c r="K131" s="210"/>
      <c r="L131" s="210"/>
      <c r="M131" s="210"/>
      <c r="N131" s="210"/>
      <c r="O131" s="210"/>
      <c r="P131" s="210"/>
      <c r="Q131" s="210"/>
      <c r="R131" s="210"/>
      <c r="S131" s="210"/>
      <c r="T131" s="210"/>
      <c r="U131" s="210"/>
      <c r="V131" s="210"/>
      <c r="W131" s="210"/>
      <c r="X131" s="210"/>
      <c r="Y131" s="210"/>
      <c r="Z131" s="210"/>
      <c r="AA131" s="210"/>
      <c r="AB131" s="210"/>
      <c r="AC131" s="210"/>
      <c r="AD131" s="210"/>
      <c r="AE131" s="210"/>
      <c r="AF131" s="210"/>
      <c r="AG131" s="210"/>
      <c r="AH131" s="210"/>
      <c r="AI131" s="210"/>
      <c r="AJ131" s="210"/>
      <c r="AK131" s="210"/>
      <c r="AL131" s="210"/>
      <c r="AM131" s="210"/>
      <c r="AN131" s="210"/>
      <c r="AO131" s="210"/>
      <c r="AP131" s="210"/>
      <c r="AQ131" s="210"/>
      <c r="AR131" s="210"/>
      <c r="AS131" s="210"/>
      <c r="AT131" s="210"/>
      <c r="AU131" s="210"/>
      <c r="AV131" s="210"/>
      <c r="AW131" s="210"/>
      <c r="AX131" s="210"/>
      <c r="AY131" s="210"/>
    </row>
    <row r="132" spans="1:51" s="248" customFormat="1" x14ac:dyDescent="0.3">
      <c r="A132" s="210">
        <v>11</v>
      </c>
      <c r="B132" s="212" t="s">
        <v>94</v>
      </c>
      <c r="C132" s="210"/>
      <c r="D132" s="210"/>
      <c r="E132" s="210"/>
      <c r="F132" s="210"/>
      <c r="G132" s="210"/>
      <c r="H132" s="210"/>
      <c r="I132" s="210"/>
      <c r="J132" s="210"/>
      <c r="K132" s="210"/>
      <c r="L132" s="210"/>
      <c r="M132" s="210"/>
      <c r="N132" s="210"/>
      <c r="O132" s="210"/>
      <c r="P132" s="210"/>
      <c r="Q132" s="210"/>
      <c r="R132" s="210"/>
      <c r="S132" s="210"/>
      <c r="T132" s="210"/>
      <c r="U132" s="210"/>
      <c r="V132" s="210"/>
      <c r="W132" s="210"/>
      <c r="X132" s="210"/>
      <c r="Y132" s="210"/>
      <c r="Z132" s="210"/>
      <c r="AA132" s="210"/>
      <c r="AB132" s="210"/>
      <c r="AC132" s="210"/>
      <c r="AD132" s="210"/>
      <c r="AE132" s="210"/>
      <c r="AF132" s="210"/>
      <c r="AG132" s="210"/>
      <c r="AH132" s="210"/>
      <c r="AI132" s="210"/>
      <c r="AJ132" s="210"/>
      <c r="AK132" s="210"/>
      <c r="AL132" s="210"/>
      <c r="AM132" s="210"/>
      <c r="AN132" s="210"/>
      <c r="AO132" s="210"/>
      <c r="AP132" s="210"/>
      <c r="AQ132" s="210"/>
      <c r="AR132" s="210"/>
      <c r="AS132" s="210"/>
      <c r="AT132" s="210"/>
      <c r="AU132" s="210"/>
      <c r="AV132" s="210"/>
      <c r="AW132" s="210"/>
      <c r="AX132" s="210"/>
      <c r="AY132" s="210"/>
    </row>
    <row r="133" spans="1:51" s="235" customFormat="1" x14ac:dyDescent="0.3">
      <c r="A133" s="210">
        <v>12</v>
      </c>
      <c r="B133" s="212" t="s">
        <v>95</v>
      </c>
      <c r="C133" s="210"/>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E133" s="210"/>
      <c r="AF133" s="210"/>
      <c r="AG133" s="210"/>
      <c r="AH133" s="210"/>
      <c r="AI133" s="210"/>
      <c r="AJ133" s="210"/>
      <c r="AK133" s="210"/>
      <c r="AL133" s="210"/>
      <c r="AM133" s="210"/>
      <c r="AN133" s="210"/>
      <c r="AO133" s="210"/>
      <c r="AP133" s="210"/>
      <c r="AQ133" s="210"/>
      <c r="AR133" s="210"/>
      <c r="AS133" s="210"/>
      <c r="AT133" s="210"/>
      <c r="AU133" s="210"/>
      <c r="AV133" s="210"/>
      <c r="AW133" s="210"/>
      <c r="AX133" s="210"/>
      <c r="AY133" s="210"/>
    </row>
    <row r="134" spans="1:51" s="248" customFormat="1" x14ac:dyDescent="0.3">
      <c r="A134" s="210">
        <v>13</v>
      </c>
      <c r="B134" s="212" t="s">
        <v>96</v>
      </c>
      <c r="C134" s="210"/>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210"/>
      <c r="AK134" s="210"/>
      <c r="AL134" s="210"/>
      <c r="AM134" s="210"/>
      <c r="AN134" s="210"/>
      <c r="AO134" s="210"/>
      <c r="AP134" s="210"/>
      <c r="AQ134" s="210"/>
      <c r="AR134" s="210"/>
      <c r="AS134" s="210"/>
      <c r="AT134" s="210"/>
      <c r="AU134" s="210"/>
      <c r="AV134" s="210"/>
      <c r="AW134" s="210"/>
      <c r="AX134" s="210"/>
      <c r="AY134" s="210"/>
    </row>
    <row r="135" spans="1:51" s="248" customFormat="1" x14ac:dyDescent="0.3">
      <c r="A135" s="210">
        <v>14</v>
      </c>
      <c r="B135" s="212" t="s">
        <v>97</v>
      </c>
      <c r="C135" s="210"/>
      <c r="D135" s="210"/>
      <c r="E135" s="210"/>
      <c r="F135" s="210"/>
      <c r="G135" s="210"/>
      <c r="H135" s="210"/>
      <c r="I135" s="210"/>
      <c r="J135" s="210"/>
      <c r="K135" s="210"/>
      <c r="L135" s="210"/>
      <c r="M135" s="210"/>
      <c r="N135" s="210"/>
      <c r="O135" s="210"/>
      <c r="P135" s="210"/>
      <c r="Q135" s="210"/>
      <c r="R135" s="210"/>
      <c r="S135" s="210"/>
      <c r="T135" s="210"/>
      <c r="U135" s="210"/>
      <c r="V135" s="210"/>
      <c r="W135" s="210"/>
      <c r="X135" s="210"/>
      <c r="Y135" s="210"/>
      <c r="Z135" s="210"/>
      <c r="AA135" s="210"/>
      <c r="AB135" s="210"/>
      <c r="AC135" s="210"/>
      <c r="AD135" s="210"/>
      <c r="AE135" s="210"/>
      <c r="AF135" s="210"/>
      <c r="AG135" s="210"/>
      <c r="AH135" s="210"/>
      <c r="AI135" s="210"/>
      <c r="AJ135" s="210"/>
      <c r="AK135" s="210"/>
      <c r="AL135" s="210"/>
      <c r="AM135" s="210"/>
      <c r="AN135" s="210"/>
      <c r="AO135" s="210"/>
      <c r="AP135" s="210"/>
      <c r="AQ135" s="210"/>
      <c r="AR135" s="210"/>
      <c r="AS135" s="210"/>
      <c r="AT135" s="210"/>
      <c r="AU135" s="210"/>
      <c r="AV135" s="210"/>
      <c r="AW135" s="210"/>
      <c r="AX135" s="210"/>
      <c r="AY135" s="210"/>
    </row>
    <row r="136" spans="1:51" s="235" customFormat="1" x14ac:dyDescent="0.3">
      <c r="A136" s="210">
        <v>15</v>
      </c>
      <c r="B136" s="212" t="s">
        <v>98</v>
      </c>
      <c r="C136" s="210"/>
      <c r="D136" s="210"/>
      <c r="E136" s="210"/>
      <c r="F136" s="210"/>
      <c r="G136" s="210"/>
      <c r="H136" s="210"/>
      <c r="I136" s="210"/>
      <c r="J136" s="210"/>
      <c r="K136" s="210"/>
      <c r="L136" s="210"/>
      <c r="M136" s="210"/>
      <c r="N136" s="210"/>
      <c r="O136" s="210"/>
      <c r="P136" s="210"/>
      <c r="Q136" s="210"/>
      <c r="R136" s="210"/>
      <c r="S136" s="210"/>
      <c r="T136" s="210"/>
      <c r="U136" s="210"/>
      <c r="V136" s="210"/>
      <c r="W136" s="210"/>
      <c r="X136" s="210"/>
      <c r="Y136" s="210"/>
      <c r="Z136" s="210"/>
      <c r="AA136" s="210"/>
      <c r="AB136" s="210"/>
      <c r="AC136" s="210"/>
      <c r="AD136" s="210"/>
      <c r="AE136" s="210"/>
      <c r="AF136" s="210"/>
      <c r="AG136" s="210"/>
      <c r="AH136" s="210"/>
      <c r="AI136" s="210"/>
      <c r="AJ136" s="210"/>
      <c r="AK136" s="210"/>
      <c r="AL136" s="210"/>
      <c r="AM136" s="210"/>
      <c r="AN136" s="210"/>
      <c r="AO136" s="210"/>
      <c r="AP136" s="210"/>
      <c r="AQ136" s="210"/>
      <c r="AR136" s="210"/>
      <c r="AS136" s="210"/>
      <c r="AT136" s="210"/>
      <c r="AU136" s="210"/>
      <c r="AV136" s="210"/>
      <c r="AW136" s="210"/>
      <c r="AX136" s="210"/>
      <c r="AY136" s="210"/>
    </row>
    <row r="137" spans="1:51" s="248" customFormat="1" x14ac:dyDescent="0.3">
      <c r="A137" s="210"/>
      <c r="B137" s="209"/>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210"/>
      <c r="AM137" s="210"/>
      <c r="AN137" s="210"/>
      <c r="AO137" s="210"/>
      <c r="AP137" s="210"/>
      <c r="AQ137" s="210"/>
      <c r="AR137" s="210"/>
      <c r="AS137" s="210"/>
      <c r="AT137" s="210"/>
      <c r="AU137" s="210"/>
      <c r="AV137" s="210"/>
      <c r="AW137" s="210"/>
      <c r="AX137" s="210"/>
      <c r="AY137" s="210"/>
    </row>
    <row r="138" spans="1:51" s="248" customFormat="1" x14ac:dyDescent="0.3">
      <c r="A138" s="210"/>
      <c r="B138" s="209"/>
      <c r="C138" s="210"/>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row>
    <row r="139" spans="1:51" s="248" customFormat="1" x14ac:dyDescent="0.3">
      <c r="A139" s="210"/>
      <c r="B139" s="209"/>
      <c r="C139" s="210"/>
      <c r="D139" s="210"/>
      <c r="E139" s="210"/>
      <c r="F139" s="210"/>
      <c r="G139" s="210"/>
      <c r="H139" s="210"/>
      <c r="I139" s="210"/>
      <c r="J139" s="210"/>
      <c r="K139" s="210"/>
      <c r="L139" s="210"/>
      <c r="M139" s="210"/>
      <c r="N139" s="210"/>
      <c r="O139" s="210"/>
      <c r="P139" s="210"/>
      <c r="Q139" s="210"/>
      <c r="R139" s="210"/>
      <c r="S139" s="210"/>
      <c r="T139" s="210"/>
      <c r="U139" s="210"/>
      <c r="V139" s="210"/>
      <c r="W139" s="210"/>
      <c r="X139" s="210"/>
      <c r="Y139" s="210"/>
      <c r="Z139" s="210"/>
    </row>
    <row r="140" spans="1:51" s="248" customFormat="1" x14ac:dyDescent="0.3">
      <c r="A140" s="213" t="s">
        <v>99</v>
      </c>
      <c r="B140" s="212" t="s">
        <v>100</v>
      </c>
      <c r="C140" s="210"/>
      <c r="D140" s="210"/>
      <c r="E140" s="210"/>
      <c r="F140" s="210"/>
      <c r="G140" s="210"/>
      <c r="H140" s="210"/>
      <c r="I140" s="210"/>
      <c r="J140" s="210"/>
      <c r="K140" s="210"/>
      <c r="L140" s="210"/>
      <c r="M140" s="210"/>
      <c r="N140" s="210"/>
      <c r="O140" s="210"/>
      <c r="P140" s="210"/>
      <c r="Q140" s="210"/>
      <c r="R140" s="210"/>
      <c r="S140" s="210"/>
      <c r="T140" s="210"/>
      <c r="U140" s="210"/>
      <c r="V140" s="210"/>
      <c r="W140" s="210"/>
      <c r="X140" s="210"/>
      <c r="Y140" s="210"/>
      <c r="Z140" s="210"/>
    </row>
    <row r="141" spans="1:51" s="248" customFormat="1" x14ac:dyDescent="0.3">
      <c r="A141" s="210"/>
      <c r="B141" s="212" t="s">
        <v>101</v>
      </c>
      <c r="C141" s="214"/>
      <c r="D141" s="214"/>
      <c r="E141" s="214"/>
      <c r="F141" s="214"/>
      <c r="G141" s="210"/>
      <c r="H141" s="210"/>
      <c r="I141" s="210"/>
      <c r="J141" s="210"/>
      <c r="K141" s="210"/>
      <c r="L141" s="210"/>
      <c r="M141" s="210"/>
      <c r="N141" s="210"/>
      <c r="O141" s="210"/>
      <c r="P141" s="210"/>
      <c r="Q141" s="210"/>
      <c r="R141" s="210"/>
      <c r="S141" s="210"/>
      <c r="T141" s="210"/>
      <c r="U141" s="210"/>
      <c r="V141" s="210"/>
      <c r="W141" s="210"/>
      <c r="X141" s="210"/>
      <c r="Y141" s="210"/>
      <c r="Z141" s="210"/>
    </row>
    <row r="142" spans="1:51" s="248" customFormat="1" x14ac:dyDescent="0.3">
      <c r="A142" s="210"/>
      <c r="B142" s="212" t="s">
        <v>102</v>
      </c>
      <c r="C142" s="210"/>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row>
    <row r="143" spans="1:51" s="248" customFormat="1" x14ac:dyDescent="0.3">
      <c r="A143" s="213"/>
      <c r="B143" s="212" t="s">
        <v>103</v>
      </c>
      <c r="C143" s="210"/>
      <c r="D143" s="210"/>
      <c r="E143" s="210"/>
      <c r="F143" s="210"/>
      <c r="G143" s="210"/>
      <c r="H143" s="210"/>
      <c r="I143" s="210"/>
      <c r="J143" s="210"/>
      <c r="K143" s="210"/>
      <c r="L143" s="210"/>
      <c r="M143" s="210"/>
      <c r="N143" s="210"/>
      <c r="O143" s="210"/>
      <c r="P143" s="210"/>
      <c r="Q143" s="210"/>
      <c r="R143" s="210"/>
      <c r="S143" s="210"/>
      <c r="T143" s="210"/>
      <c r="U143" s="210"/>
      <c r="V143" s="210"/>
      <c r="W143" s="210"/>
      <c r="X143" s="210"/>
      <c r="Y143" s="210"/>
      <c r="Z143" s="210"/>
    </row>
    <row r="144" spans="1:51" s="248" customFormat="1" x14ac:dyDescent="0.3">
      <c r="A144" s="212"/>
      <c r="B144" s="209"/>
      <c r="C144" s="210"/>
      <c r="D144" s="210"/>
      <c r="E144" s="210"/>
      <c r="F144" s="210"/>
      <c r="G144" s="210"/>
      <c r="H144" s="210"/>
      <c r="I144" s="210"/>
      <c r="J144" s="210"/>
      <c r="K144" s="210"/>
      <c r="L144" s="210"/>
      <c r="M144" s="210"/>
      <c r="N144" s="210"/>
      <c r="O144" s="210"/>
      <c r="P144" s="210"/>
      <c r="Q144" s="210"/>
      <c r="R144" s="210"/>
      <c r="S144" s="210"/>
      <c r="T144" s="210"/>
      <c r="U144" s="210"/>
      <c r="V144" s="210"/>
      <c r="W144" s="210"/>
      <c r="X144" s="210"/>
      <c r="Y144" s="210"/>
      <c r="Z144" s="210"/>
    </row>
    <row r="145" spans="1:26" s="248" customFormat="1" ht="16.5" customHeight="1" x14ac:dyDescent="0.3">
      <c r="A145" s="212"/>
      <c r="B145" s="209"/>
      <c r="C145" s="210"/>
      <c r="D145" s="210"/>
      <c r="E145" s="210"/>
      <c r="F145" s="210"/>
      <c r="G145" s="214"/>
      <c r="H145" s="214"/>
      <c r="I145" s="214"/>
      <c r="J145" s="214"/>
      <c r="K145" s="210"/>
      <c r="L145" s="210"/>
      <c r="M145" s="210"/>
      <c r="N145" s="210"/>
      <c r="O145" s="210"/>
      <c r="P145" s="210"/>
      <c r="Q145" s="210"/>
      <c r="R145" s="210"/>
      <c r="S145" s="210"/>
      <c r="T145" s="210"/>
      <c r="U145" s="210"/>
      <c r="V145" s="210"/>
      <c r="W145" s="210"/>
      <c r="X145" s="210"/>
      <c r="Y145" s="210"/>
      <c r="Z145" s="210"/>
    </row>
    <row r="146" spans="1:26" s="248" customFormat="1" x14ac:dyDescent="0.3">
      <c r="A146" s="212"/>
      <c r="B146" s="209"/>
      <c r="C146" s="210"/>
      <c r="D146" s="210"/>
      <c r="E146" s="210"/>
      <c r="F146" s="210"/>
      <c r="G146" s="210"/>
      <c r="H146" s="210"/>
      <c r="I146" s="210"/>
      <c r="J146" s="210"/>
      <c r="K146" s="210"/>
      <c r="L146" s="210"/>
      <c r="M146" s="210"/>
      <c r="N146" s="210"/>
      <c r="O146" s="210"/>
      <c r="P146" s="210"/>
      <c r="Q146" s="210"/>
      <c r="R146" s="210"/>
      <c r="S146" s="210"/>
      <c r="T146" s="210"/>
      <c r="U146" s="210"/>
      <c r="V146" s="210"/>
      <c r="W146" s="210"/>
      <c r="X146" s="210"/>
      <c r="Y146" s="210"/>
      <c r="Z146" s="210"/>
    </row>
    <row r="147" spans="1:26" s="248" customFormat="1" x14ac:dyDescent="0.3">
      <c r="A147" s="212"/>
      <c r="B147" s="209"/>
      <c r="C147" s="210"/>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row>
    <row r="148" spans="1:26" s="248" customFormat="1" x14ac:dyDescent="0.3">
      <c r="A148" s="210"/>
      <c r="B148" s="209"/>
      <c r="C148" s="210"/>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row>
    <row r="149" spans="1:26" s="248" customFormat="1" x14ac:dyDescent="0.3">
      <c r="A149" s="210"/>
      <c r="B149" s="209"/>
      <c r="C149" s="210"/>
      <c r="D149" s="210"/>
      <c r="E149" s="210"/>
      <c r="F149" s="210"/>
      <c r="G149" s="210"/>
      <c r="H149" s="210"/>
      <c r="I149" s="210"/>
      <c r="J149" s="210"/>
      <c r="K149" s="210"/>
      <c r="L149" s="210"/>
      <c r="M149" s="210"/>
      <c r="N149" s="210"/>
      <c r="O149" s="210"/>
      <c r="P149" s="210"/>
      <c r="Q149" s="210"/>
      <c r="R149" s="210"/>
      <c r="S149" s="210"/>
      <c r="T149" s="210"/>
      <c r="U149" s="210"/>
      <c r="V149" s="210"/>
      <c r="W149" s="210"/>
      <c r="X149" s="210"/>
      <c r="Y149" s="210"/>
      <c r="Z149" s="210"/>
    </row>
    <row r="150" spans="1:26" s="210" customFormat="1" x14ac:dyDescent="0.3">
      <c r="B150" s="209"/>
    </row>
    <row r="151" spans="1:26" s="210" customFormat="1" x14ac:dyDescent="0.3">
      <c r="B151" s="209"/>
    </row>
    <row r="152" spans="1:26" s="210" customFormat="1" x14ac:dyDescent="0.3">
      <c r="B152" s="209"/>
    </row>
    <row r="153" spans="1:26" s="210" customFormat="1" x14ac:dyDescent="0.3">
      <c r="B153" s="209"/>
    </row>
    <row r="154" spans="1:26" s="210" customFormat="1" x14ac:dyDescent="0.3">
      <c r="B154" s="209"/>
    </row>
    <row r="155" spans="1:26" s="210" customFormat="1" x14ac:dyDescent="0.3">
      <c r="B155" s="209"/>
    </row>
    <row r="156" spans="1:26" s="210" customFormat="1" x14ac:dyDescent="0.3">
      <c r="B156" s="209"/>
    </row>
    <row r="157" spans="1:26" s="210" customFormat="1" x14ac:dyDescent="0.3">
      <c r="B157" s="209"/>
    </row>
    <row r="158" spans="1:26" s="210" customFormat="1" x14ac:dyDescent="0.3">
      <c r="B158" s="209"/>
    </row>
    <row r="159" spans="1:26" s="210" customFormat="1" x14ac:dyDescent="0.3">
      <c r="B159" s="209"/>
    </row>
    <row r="160" spans="1:26" s="210" customFormat="1" x14ac:dyDescent="0.3">
      <c r="B160" s="203"/>
      <c r="C160" s="192"/>
      <c r="D160" s="192"/>
      <c r="E160" s="192"/>
      <c r="F160" s="192"/>
    </row>
    <row r="161" spans="2:6" s="210" customFormat="1" x14ac:dyDescent="0.3">
      <c r="B161" s="203"/>
      <c r="C161" s="192"/>
      <c r="D161" s="192"/>
      <c r="E161" s="192"/>
      <c r="F161" s="192"/>
    </row>
    <row r="162" spans="2:6" s="210" customFormat="1" x14ac:dyDescent="0.3">
      <c r="B162" s="203"/>
      <c r="C162" s="192"/>
      <c r="D162" s="192"/>
      <c r="E162" s="192"/>
      <c r="F162" s="192"/>
    </row>
    <row r="163" spans="2:6" s="210" customFormat="1" x14ac:dyDescent="0.3">
      <c r="B163" s="203"/>
      <c r="C163" s="192"/>
      <c r="D163" s="192"/>
      <c r="E163" s="192"/>
      <c r="F163" s="192"/>
    </row>
    <row r="164" spans="2:6" s="192" customFormat="1" x14ac:dyDescent="0.3">
      <c r="B164" s="203"/>
    </row>
    <row r="165" spans="2:6" s="192" customFormat="1" x14ac:dyDescent="0.3">
      <c r="B165" s="203"/>
    </row>
    <row r="166" spans="2:6" s="192" customFormat="1" x14ac:dyDescent="0.3">
      <c r="B166" s="203"/>
    </row>
    <row r="167" spans="2:6" s="192" customFormat="1" x14ac:dyDescent="0.3">
      <c r="B167" s="203"/>
    </row>
    <row r="168" spans="2:6" s="192" customFormat="1" x14ac:dyDescent="0.3">
      <c r="B168" s="203"/>
    </row>
    <row r="169" spans="2:6" s="192" customFormat="1" x14ac:dyDescent="0.3">
      <c r="B169" s="203"/>
    </row>
    <row r="170" spans="2:6" s="192" customFormat="1" x14ac:dyDescent="0.3">
      <c r="B170" s="203"/>
    </row>
    <row r="171" spans="2:6" s="192" customFormat="1" x14ac:dyDescent="0.3">
      <c r="B171" s="203"/>
    </row>
    <row r="172" spans="2:6" s="192" customFormat="1" x14ac:dyDescent="0.3">
      <c r="B172" s="203"/>
    </row>
    <row r="173" spans="2:6" s="192" customFormat="1" x14ac:dyDescent="0.3">
      <c r="B173" s="203"/>
    </row>
    <row r="174" spans="2:6" s="192" customFormat="1" x14ac:dyDescent="0.3">
      <c r="B174" s="203"/>
    </row>
    <row r="175" spans="2:6" s="192" customFormat="1" x14ac:dyDescent="0.3">
      <c r="B175" s="203"/>
    </row>
    <row r="176" spans="2:6" s="192" customFormat="1" x14ac:dyDescent="0.3">
      <c r="B176" s="203"/>
    </row>
    <row r="177" spans="2:6" s="192" customFormat="1" x14ac:dyDescent="0.3">
      <c r="B177" s="203"/>
    </row>
    <row r="178" spans="2:6" s="192" customFormat="1" x14ac:dyDescent="0.3">
      <c r="B178" s="203"/>
    </row>
    <row r="179" spans="2:6" s="192" customFormat="1" x14ac:dyDescent="0.3">
      <c r="B179" s="203"/>
    </row>
    <row r="180" spans="2:6" s="192" customFormat="1" x14ac:dyDescent="0.3">
      <c r="B180" s="203"/>
    </row>
    <row r="181" spans="2:6" s="192" customFormat="1" x14ac:dyDescent="0.3">
      <c r="B181" s="203"/>
    </row>
    <row r="182" spans="2:6" s="192" customFormat="1" x14ac:dyDescent="0.3">
      <c r="B182" s="203"/>
    </row>
    <row r="183" spans="2:6" s="192" customFormat="1" x14ac:dyDescent="0.3">
      <c r="B183" s="203"/>
    </row>
    <row r="184" spans="2:6" s="192" customFormat="1" x14ac:dyDescent="0.3">
      <c r="B184" s="203"/>
    </row>
    <row r="185" spans="2:6" s="192" customFormat="1" x14ac:dyDescent="0.3">
      <c r="B185" s="203"/>
    </row>
    <row r="186" spans="2:6" s="192" customFormat="1" x14ac:dyDescent="0.3">
      <c r="B186" s="249"/>
      <c r="C186" s="239"/>
      <c r="D186" s="239"/>
      <c r="E186" s="239"/>
      <c r="F186" s="239"/>
    </row>
    <row r="187" spans="2:6" s="192" customFormat="1" x14ac:dyDescent="0.3">
      <c r="B187" s="249"/>
      <c r="C187" s="239"/>
      <c r="D187" s="239"/>
      <c r="E187" s="239"/>
      <c r="F187" s="239"/>
    </row>
    <row r="188" spans="2:6" s="192" customFormat="1" x14ac:dyDescent="0.3">
      <c r="B188" s="249"/>
      <c r="C188" s="239"/>
      <c r="D188" s="239"/>
      <c r="E188" s="239"/>
      <c r="F188" s="239"/>
    </row>
    <row r="189" spans="2:6" s="192" customFormat="1" x14ac:dyDescent="0.3">
      <c r="B189" s="249"/>
      <c r="C189" s="239"/>
      <c r="D189" s="239"/>
      <c r="E189" s="239"/>
      <c r="F189" s="239"/>
    </row>
  </sheetData>
  <sheetProtection algorithmName="SHA-512" hashValue="yXQYgs01dGYqaulHyXKCy3ibLkVlVxBEAAjk+Id5tlf3+TS1fcIVkdK0a+AR0pLZh12TfwjNM9viUkFpgDgjxg==" saltValue="HsRVmn/ZuntZvLsHUPg+DQ==" spinCount="100000" sheet="1" objects="1" scenarios="1"/>
  <mergeCells count="1">
    <mergeCell ref="A46:B46"/>
  </mergeCells>
  <dataValidations count="3">
    <dataValidation type="date" allowBlank="1" showInputMessage="1" showErrorMessage="1" errorTitle="Date Format" error="Please use yyyy/mm/dd" sqref="B4:C4 G4:H4" xr:uid="{00000000-0002-0000-0100-000000000000}">
      <formula1>43831</formula1>
      <formula2>46022</formula2>
    </dataValidation>
    <dataValidation type="whole" operator="greaterThanOrEqual" allowBlank="1" showInputMessage="1" showErrorMessage="1" sqref="C13:J18 C34:J38 G22 C64:J71 C82:J91 C95:J100 C26:J32 C20:F23 H20:J23 G20:G21 G23 C106:J112" xr:uid="{68C7EFD9-3EAA-4155-95A2-638B59BA5BCA}">
      <formula1>0</formula1>
    </dataValidation>
    <dataValidation operator="greaterThan" allowBlank="1" showInputMessage="1" showErrorMessage="1" sqref="C48:J60" xr:uid="{3C0BD47F-3FB2-4633-BE23-1A816B0597AE}"/>
  </dataValidations>
  <pageMargins left="0.7" right="0.7" top="0.75" bottom="0.75" header="0.3" footer="0.3"/>
  <pageSetup paperSize="9" scale="4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Scenarios!$A$25:$A$59</xm:f>
          </x14:formula1>
          <xm:sqref>B48:B60</xm:sqref>
        </x14:dataValidation>
        <x14:dataValidation type="list" allowBlank="1" showInputMessage="1" showErrorMessage="1" xr:uid="{00000000-0002-0000-0100-000003000000}">
          <x14:formula1>
            <xm:f>Scenarios!$A$62:$A$68</xm:f>
          </x14:formula1>
          <xm:sqref>A48:A60</xm:sqref>
        </x14:dataValidation>
        <x14:dataValidation type="list" allowBlank="1" showInputMessage="1" showErrorMessage="1" xr:uid="{00000000-0002-0000-0100-000004000000}">
          <x14:formula1>
            <xm:f>Scenarios!$A$72:$A$73</xm:f>
          </x14:formula1>
          <xm:sqref>A64:A71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372"/>
  <sheetViews>
    <sheetView zoomScale="90" zoomScaleNormal="90" workbookViewId="0">
      <selection activeCell="B4" sqref="B4"/>
    </sheetView>
  </sheetViews>
  <sheetFormatPr defaultRowHeight="14.5" x14ac:dyDescent="0.35"/>
  <cols>
    <col min="1" max="1" width="61.7265625" customWidth="1"/>
    <col min="2" max="2" width="32.1796875" style="100" customWidth="1"/>
    <col min="3" max="3" width="18.1796875" bestFit="1" customWidth="1"/>
    <col min="4" max="4" width="31.453125" bestFit="1" customWidth="1"/>
    <col min="5" max="5" width="20.81640625" bestFit="1" customWidth="1"/>
    <col min="6" max="6" width="19.1796875" customWidth="1"/>
    <col min="7" max="41" width="9.1796875" style="1"/>
  </cols>
  <sheetData>
    <row r="1" spans="1:10" ht="15.5" x14ac:dyDescent="0.35">
      <c r="A1" s="161" t="str">
        <f>'BAU cash flow forecast'!A1</f>
        <v>Liquidity risk</v>
      </c>
      <c r="B1" s="89"/>
      <c r="C1" s="1"/>
      <c r="D1" s="1"/>
      <c r="E1" s="1"/>
      <c r="F1" s="1"/>
    </row>
    <row r="2" spans="1:10" ht="15" thickBot="1" x14ac:dyDescent="0.4">
      <c r="A2" s="159" t="str">
        <f>'BAU cash flow forecast'!A2</f>
        <v>(Confidential and not available for inspection by the public)</v>
      </c>
      <c r="B2" s="89"/>
      <c r="C2" s="1"/>
      <c r="D2" s="1"/>
      <c r="E2" s="1"/>
      <c r="F2" s="1"/>
    </row>
    <row r="3" spans="1:10" ht="16" thickBot="1" x14ac:dyDescent="0.4">
      <c r="A3" s="56" t="str">
        <f>'BAU cash flow forecast'!A3</f>
        <v>Name of  Market Infrastructure</v>
      </c>
      <c r="B3" s="160">
        <f>'BAU cash flow forecast'!B3</f>
        <v>0</v>
      </c>
      <c r="C3" s="1"/>
      <c r="D3" s="1"/>
      <c r="E3" s="1"/>
      <c r="F3" s="1"/>
    </row>
    <row r="4" spans="1:10" ht="16" thickBot="1" x14ac:dyDescent="0.4">
      <c r="A4" s="56" t="str">
        <f>'BAU cash flow forecast'!A4</f>
        <v>Reporting Date:</v>
      </c>
      <c r="B4" s="160">
        <f>'BAU cash flow forecast'!B4</f>
        <v>0</v>
      </c>
      <c r="C4" s="1"/>
      <c r="D4" s="1"/>
      <c r="E4" s="1"/>
      <c r="F4" s="1"/>
    </row>
    <row r="5" spans="1:10" x14ac:dyDescent="0.35">
      <c r="A5" s="1"/>
      <c r="B5" s="89"/>
      <c r="C5" s="1"/>
      <c r="D5" s="1"/>
      <c r="E5" s="1"/>
      <c r="F5" s="1"/>
    </row>
    <row r="6" spans="1:10" x14ac:dyDescent="0.35">
      <c r="A6" s="1"/>
      <c r="B6" s="89"/>
      <c r="C6" s="1"/>
      <c r="D6" s="1"/>
      <c r="E6" s="1"/>
      <c r="F6" s="1"/>
      <c r="I6" s="54" t="s">
        <v>25</v>
      </c>
      <c r="J6" s="51" t="s">
        <v>26</v>
      </c>
    </row>
    <row r="7" spans="1:10" ht="15" thickBot="1" x14ac:dyDescent="0.4">
      <c r="A7" s="32" t="s">
        <v>104</v>
      </c>
      <c r="B7" s="1" t="s">
        <v>105</v>
      </c>
      <c r="C7" s="1"/>
      <c r="D7" s="1"/>
      <c r="E7" s="1"/>
      <c r="F7" s="1"/>
      <c r="I7" s="52" t="s">
        <v>28</v>
      </c>
      <c r="J7" s="51" t="s">
        <v>29</v>
      </c>
    </row>
    <row r="8" spans="1:10" s="1" customFormat="1" ht="15.5" thickTop="1" thickBot="1" x14ac:dyDescent="0.4">
      <c r="A8" s="32" t="s">
        <v>106</v>
      </c>
      <c r="B8" s="1" t="s">
        <v>107</v>
      </c>
      <c r="I8" s="55" t="s">
        <v>30</v>
      </c>
      <c r="J8" s="51" t="s">
        <v>31</v>
      </c>
    </row>
    <row r="9" spans="1:10" s="1" customFormat="1" ht="15.5" thickTop="1" thickBot="1" x14ac:dyDescent="0.4">
      <c r="A9" s="32"/>
      <c r="B9" s="1" t="s">
        <v>108</v>
      </c>
      <c r="I9" s="53"/>
      <c r="J9" s="51"/>
    </row>
    <row r="10" spans="1:10" s="1" customFormat="1" ht="15.5" thickTop="1" thickBot="1" x14ac:dyDescent="0.4">
      <c r="A10" s="32"/>
      <c r="B10" s="1" t="s">
        <v>109</v>
      </c>
      <c r="I10" s="53"/>
      <c r="J10" s="51"/>
    </row>
    <row r="11" spans="1:10" s="1" customFormat="1" ht="15.5" thickTop="1" thickBot="1" x14ac:dyDescent="0.4">
      <c r="A11" s="32"/>
      <c r="B11" s="1" t="s">
        <v>110</v>
      </c>
      <c r="I11" s="53"/>
      <c r="J11" s="51"/>
    </row>
    <row r="12" spans="1:10" s="1" customFormat="1" ht="15.5" thickTop="1" thickBot="1" x14ac:dyDescent="0.4">
      <c r="A12" s="32"/>
      <c r="I12" s="53"/>
      <c r="J12" s="51"/>
    </row>
    <row r="13" spans="1:10" s="1" customFormat="1" ht="15" thickTop="1" x14ac:dyDescent="0.35">
      <c r="A13" s="33"/>
      <c r="B13" s="101"/>
      <c r="I13" s="53"/>
    </row>
    <row r="14" spans="1:10" s="1" customFormat="1" ht="15" thickBot="1" x14ac:dyDescent="0.4">
      <c r="B14" s="89"/>
    </row>
    <row r="15" spans="1:10" s="1" customFormat="1" ht="15" thickBot="1" x14ac:dyDescent="0.4">
      <c r="A15" s="28"/>
      <c r="B15" s="37" t="s">
        <v>35</v>
      </c>
      <c r="C15" s="38" t="e">
        <f>#REF!</f>
        <v>#REF!</v>
      </c>
      <c r="D15" s="39" t="e">
        <f>#REF!</f>
        <v>#REF!</v>
      </c>
      <c r="E15" s="40" t="e">
        <f>#REF!</f>
        <v>#REF!</v>
      </c>
      <c r="F15" s="41" t="e">
        <f>#REF!</f>
        <v>#REF!</v>
      </c>
    </row>
    <row r="16" spans="1:10" s="1" customFormat="1" x14ac:dyDescent="0.35">
      <c r="A16" s="34" t="s">
        <v>42</v>
      </c>
      <c r="B16" s="91">
        <v>1</v>
      </c>
      <c r="C16" s="107">
        <f>'BAU cash flow forecast'!C13+'BAU cash flow forecast'!C13*C17</f>
        <v>0</v>
      </c>
      <c r="D16" s="107">
        <f>'BAU cash flow forecast'!D13+'BAU cash flow forecast'!D13*D17</f>
        <v>0</v>
      </c>
      <c r="E16" s="107">
        <f>'BAU cash flow forecast'!E13+'BAU cash flow forecast'!E13*E17</f>
        <v>0</v>
      </c>
      <c r="F16" s="74">
        <f>SUM(C16:E16)</f>
        <v>0</v>
      </c>
    </row>
    <row r="17" spans="1:6" s="1" customFormat="1" x14ac:dyDescent="0.35">
      <c r="A17" s="103" t="s">
        <v>111</v>
      </c>
      <c r="B17" s="91"/>
      <c r="C17" s="102"/>
      <c r="D17" s="102"/>
      <c r="E17" s="102"/>
      <c r="F17" s="74"/>
    </row>
    <row r="18" spans="1:6" s="1" customFormat="1" x14ac:dyDescent="0.35">
      <c r="A18" s="34" t="s">
        <v>112</v>
      </c>
      <c r="B18" s="91">
        <v>2</v>
      </c>
      <c r="C18" s="107" t="e">
        <f>'BAU cash flow forecast'!#REF!+'BAU cash flow forecast'!#REF!*C19</f>
        <v>#REF!</v>
      </c>
      <c r="D18" s="107" t="e">
        <f>'BAU cash flow forecast'!#REF!+'BAU cash flow forecast'!#REF!*D19</f>
        <v>#REF!</v>
      </c>
      <c r="E18" s="107" t="e">
        <f>'BAU cash flow forecast'!#REF!+'BAU cash flow forecast'!#REF!*E19</f>
        <v>#REF!</v>
      </c>
      <c r="F18" s="75" t="e">
        <f t="shared" ref="F18:F30" si="0">SUM(C18:E18)</f>
        <v>#REF!</v>
      </c>
    </row>
    <row r="19" spans="1:6" s="1" customFormat="1" x14ac:dyDescent="0.35">
      <c r="A19" s="103" t="s">
        <v>111</v>
      </c>
      <c r="B19" s="91"/>
      <c r="C19" s="102"/>
      <c r="D19" s="102"/>
      <c r="E19" s="102"/>
      <c r="F19" s="75"/>
    </row>
    <row r="20" spans="1:6" s="1" customFormat="1" ht="14.25" customHeight="1" x14ac:dyDescent="0.35">
      <c r="A20" s="34" t="s">
        <v>113</v>
      </c>
      <c r="B20" s="91">
        <v>3</v>
      </c>
      <c r="C20" s="107">
        <f>'BAU cash flow forecast'!C15+'BAU cash flow forecast'!C15*C21</f>
        <v>0</v>
      </c>
      <c r="D20" s="107">
        <f>'BAU cash flow forecast'!D15+'BAU cash flow forecast'!D15*D21</f>
        <v>0</v>
      </c>
      <c r="E20" s="107">
        <f>'BAU cash flow forecast'!E15+'BAU cash flow forecast'!E15*E21</f>
        <v>0</v>
      </c>
      <c r="F20" s="75">
        <f t="shared" si="0"/>
        <v>0</v>
      </c>
    </row>
    <row r="21" spans="1:6" s="1" customFormat="1" ht="14.25" customHeight="1" x14ac:dyDescent="0.35">
      <c r="A21" s="103" t="s">
        <v>111</v>
      </c>
      <c r="B21" s="91"/>
      <c r="C21" s="102"/>
      <c r="D21" s="102"/>
      <c r="E21" s="102"/>
      <c r="F21" s="75"/>
    </row>
    <row r="22" spans="1:6" s="1" customFormat="1" x14ac:dyDescent="0.35">
      <c r="A22" s="34" t="s">
        <v>43</v>
      </c>
      <c r="B22" s="91">
        <v>4</v>
      </c>
      <c r="C22" s="107">
        <f>'BAU cash flow forecast'!C17+'BAU cash flow forecast'!C17*C23</f>
        <v>0</v>
      </c>
      <c r="D22" s="107">
        <f>'BAU cash flow forecast'!D17+'BAU cash flow forecast'!D17*D23</f>
        <v>0</v>
      </c>
      <c r="E22" s="107">
        <f>'BAU cash flow forecast'!E17+'BAU cash flow forecast'!E17*E23</f>
        <v>0</v>
      </c>
      <c r="F22" s="75">
        <f t="shared" si="0"/>
        <v>0</v>
      </c>
    </row>
    <row r="23" spans="1:6" s="1" customFormat="1" x14ac:dyDescent="0.35">
      <c r="A23" s="103" t="s">
        <v>111</v>
      </c>
      <c r="B23" s="91"/>
      <c r="C23" s="102"/>
      <c r="D23" s="102"/>
      <c r="E23" s="102"/>
      <c r="F23" s="75"/>
    </row>
    <row r="24" spans="1:6" s="1" customFormat="1" x14ac:dyDescent="0.35">
      <c r="A24" s="34" t="s">
        <v>44</v>
      </c>
      <c r="B24" s="91">
        <v>5</v>
      </c>
      <c r="C24" s="107">
        <f>'BAU cash flow forecast'!C19+'BAU cash flow forecast'!C19*C25</f>
        <v>0</v>
      </c>
      <c r="D24" s="107">
        <f>'BAU cash flow forecast'!D19+'BAU cash flow forecast'!D19*D25</f>
        <v>0</v>
      </c>
      <c r="E24" s="107">
        <f>'BAU cash flow forecast'!E19+'BAU cash flow forecast'!E19*E25</f>
        <v>0</v>
      </c>
      <c r="F24" s="75">
        <f t="shared" si="0"/>
        <v>0</v>
      </c>
    </row>
    <row r="25" spans="1:6" s="1" customFormat="1" x14ac:dyDescent="0.35">
      <c r="A25" s="103" t="s">
        <v>111</v>
      </c>
      <c r="B25" s="91"/>
      <c r="C25" s="102"/>
      <c r="D25" s="102"/>
      <c r="E25" s="102"/>
      <c r="F25" s="75"/>
    </row>
    <row r="26" spans="1:6" s="1" customFormat="1" x14ac:dyDescent="0.35">
      <c r="A26" s="34" t="s">
        <v>45</v>
      </c>
      <c r="B26" s="91">
        <v>6</v>
      </c>
      <c r="C26" s="107">
        <f>'BAU cash flow forecast'!C21+'BAU cash flow forecast'!C21*C27</f>
        <v>0</v>
      </c>
      <c r="D26" s="107">
        <f>'BAU cash flow forecast'!D21+'BAU cash flow forecast'!D21*D27</f>
        <v>0</v>
      </c>
      <c r="E26" s="107">
        <f>'BAU cash flow forecast'!E21+'BAU cash flow forecast'!E21*E27</f>
        <v>0</v>
      </c>
      <c r="F26" s="75">
        <f t="shared" si="0"/>
        <v>0</v>
      </c>
    </row>
    <row r="27" spans="1:6" s="1" customFormat="1" x14ac:dyDescent="0.35">
      <c r="A27" s="103" t="s">
        <v>111</v>
      </c>
      <c r="B27" s="91"/>
      <c r="C27" s="102"/>
      <c r="D27" s="102"/>
      <c r="E27" s="102"/>
      <c r="F27" s="75"/>
    </row>
    <row r="28" spans="1:6" s="1" customFormat="1" x14ac:dyDescent="0.35">
      <c r="A28" s="34" t="s">
        <v>46</v>
      </c>
      <c r="B28" s="91">
        <v>7</v>
      </c>
      <c r="C28" s="107">
        <f>'BAU cash flow forecast'!C23+'BAU cash flow forecast'!C23*C29</f>
        <v>0</v>
      </c>
      <c r="D28" s="107">
        <f>'BAU cash flow forecast'!D23+'BAU cash flow forecast'!D23*D29</f>
        <v>0</v>
      </c>
      <c r="E28" s="107">
        <f>'BAU cash flow forecast'!E23+'BAU cash flow forecast'!E23*E29</f>
        <v>0</v>
      </c>
      <c r="F28" s="75">
        <f t="shared" si="0"/>
        <v>0</v>
      </c>
    </row>
    <row r="29" spans="1:6" s="1" customFormat="1" x14ac:dyDescent="0.35">
      <c r="A29" s="103" t="s">
        <v>111</v>
      </c>
      <c r="B29" s="91"/>
      <c r="C29" s="102"/>
      <c r="D29" s="102"/>
      <c r="E29" s="102"/>
      <c r="F29" s="75"/>
    </row>
    <row r="30" spans="1:6" s="1" customFormat="1" x14ac:dyDescent="0.35">
      <c r="A30" s="34" t="s">
        <v>47</v>
      </c>
      <c r="B30" s="91">
        <v>8</v>
      </c>
      <c r="C30" s="107">
        <f>'BAU cash flow forecast'!C18+'BAU cash flow forecast'!C18*$C$31</f>
        <v>0</v>
      </c>
      <c r="D30" s="107">
        <f>'BAU cash flow forecast'!D18+'BAU cash flow forecast'!D18*$C$31</f>
        <v>0</v>
      </c>
      <c r="E30" s="107">
        <f>'BAU cash flow forecast'!E18+'BAU cash flow forecast'!E18*$C$31</f>
        <v>0</v>
      </c>
      <c r="F30" s="75">
        <f t="shared" si="0"/>
        <v>0</v>
      </c>
    </row>
    <row r="31" spans="1:6" s="1" customFormat="1" x14ac:dyDescent="0.35">
      <c r="A31" s="103" t="s">
        <v>111</v>
      </c>
      <c r="B31" s="91"/>
      <c r="C31" s="102"/>
      <c r="D31" s="102"/>
      <c r="E31" s="102"/>
      <c r="F31" s="75"/>
    </row>
    <row r="32" spans="1:6" s="1" customFormat="1" ht="15" thickBot="1" x14ac:dyDescent="0.4">
      <c r="A32" s="34" t="s">
        <v>48</v>
      </c>
      <c r="B32" s="91">
        <v>9</v>
      </c>
      <c r="C32" s="142">
        <f>C33+C35+C37+C39</f>
        <v>0</v>
      </c>
      <c r="D32" s="142">
        <f>D33+D35+D37+D39</f>
        <v>0</v>
      </c>
      <c r="E32" s="142">
        <f>E33+E35+E37+E39</f>
        <v>0</v>
      </c>
      <c r="F32" s="73">
        <f>SUM(F33:F39)</f>
        <v>0</v>
      </c>
    </row>
    <row r="33" spans="1:6" s="1" customFormat="1" x14ac:dyDescent="0.35">
      <c r="A33" s="165">
        <f>'BAU cash flow forecast'!A20</f>
        <v>0</v>
      </c>
      <c r="B33" s="91"/>
      <c r="C33" s="107">
        <f>'BAU cash flow forecast'!C20+'BAU cash flow forecast'!C20*'FMI Scenarios'!C$34</f>
        <v>0</v>
      </c>
      <c r="D33" s="107">
        <f>'BAU cash flow forecast'!D20+'BAU cash flow forecast'!D20*'FMI Scenarios'!D$34</f>
        <v>0</v>
      </c>
      <c r="E33" s="107">
        <f>'BAU cash flow forecast'!E20+'BAU cash flow forecast'!E20*'FMI Scenarios'!E$34</f>
        <v>0</v>
      </c>
      <c r="F33" s="75">
        <f>SUM(C33:E33)</f>
        <v>0</v>
      </c>
    </row>
    <row r="34" spans="1:6" s="1" customFormat="1" x14ac:dyDescent="0.35">
      <c r="A34" s="103" t="s">
        <v>111</v>
      </c>
      <c r="B34" s="91"/>
      <c r="C34" s="102"/>
      <c r="D34" s="102"/>
      <c r="E34" s="102"/>
      <c r="F34" s="75"/>
    </row>
    <row r="35" spans="1:6" s="1" customFormat="1" x14ac:dyDescent="0.35">
      <c r="A35" s="165">
        <f>'BAU cash flow forecast'!A21</f>
        <v>0</v>
      </c>
      <c r="B35" s="91"/>
      <c r="C35" s="107">
        <f>'BAU cash flow forecast'!C21+'BAU cash flow forecast'!C21*'FMI Scenarios'!C$36</f>
        <v>0</v>
      </c>
      <c r="D35" s="107">
        <f>'BAU cash flow forecast'!D21+'BAU cash flow forecast'!D21*'FMI Scenarios'!D$36</f>
        <v>0</v>
      </c>
      <c r="E35" s="107">
        <f>'BAU cash flow forecast'!E21+'BAU cash flow forecast'!E21*'FMI Scenarios'!E$36</f>
        <v>0</v>
      </c>
      <c r="F35" s="75">
        <f>SUM(C35:E35)</f>
        <v>0</v>
      </c>
    </row>
    <row r="36" spans="1:6" s="1" customFormat="1" x14ac:dyDescent="0.35">
      <c r="A36" s="103" t="s">
        <v>111</v>
      </c>
      <c r="B36" s="91"/>
      <c r="C36" s="102"/>
      <c r="D36" s="102"/>
      <c r="E36" s="102"/>
      <c r="F36" s="75"/>
    </row>
    <row r="37" spans="1:6" s="1" customFormat="1" x14ac:dyDescent="0.35">
      <c r="A37" s="165">
        <f>'BAU cash flow forecast'!A22</f>
        <v>0</v>
      </c>
      <c r="B37" s="91"/>
      <c r="C37" s="107">
        <f>'BAU cash flow forecast'!C22+'BAU cash flow forecast'!C22*'FMI Scenarios'!C$38</f>
        <v>0</v>
      </c>
      <c r="D37" s="107">
        <f>'BAU cash flow forecast'!D22+'BAU cash flow forecast'!D22*'FMI Scenarios'!D$38</f>
        <v>0</v>
      </c>
      <c r="E37" s="107">
        <f>'BAU cash flow forecast'!E22+'BAU cash flow forecast'!E22*'FMI Scenarios'!E$38</f>
        <v>0</v>
      </c>
      <c r="F37" s="75">
        <f>SUM(C37:E37)</f>
        <v>0</v>
      </c>
    </row>
    <row r="38" spans="1:6" s="1" customFormat="1" x14ac:dyDescent="0.35">
      <c r="A38" s="103" t="s">
        <v>111</v>
      </c>
      <c r="B38" s="91"/>
      <c r="C38" s="102"/>
      <c r="D38" s="102"/>
      <c r="E38" s="102"/>
      <c r="F38" s="75"/>
    </row>
    <row r="39" spans="1:6" s="1" customFormat="1" x14ac:dyDescent="0.35">
      <c r="A39" s="165">
        <f>'BAU cash flow forecast'!A23</f>
        <v>0</v>
      </c>
      <c r="B39" s="91"/>
      <c r="C39" s="107">
        <f>'BAU cash flow forecast'!C23+'BAU cash flow forecast'!C23*'FMI Scenarios'!C$40</f>
        <v>0</v>
      </c>
      <c r="D39" s="107">
        <f>'BAU cash flow forecast'!D23+'BAU cash flow forecast'!D23*'FMI Scenarios'!D$40</f>
        <v>0</v>
      </c>
      <c r="E39" s="107">
        <f>'BAU cash flow forecast'!E23+'BAU cash flow forecast'!E23*'FMI Scenarios'!E$40</f>
        <v>0</v>
      </c>
      <c r="F39" s="75">
        <f>SUM(C39:E39)</f>
        <v>0</v>
      </c>
    </row>
    <row r="40" spans="1:6" s="1" customFormat="1" ht="15" thickBot="1" x14ac:dyDescent="0.4">
      <c r="A40" s="103" t="s">
        <v>111</v>
      </c>
      <c r="B40" s="92"/>
      <c r="C40" s="102"/>
      <c r="D40" s="102"/>
      <c r="E40" s="102"/>
      <c r="F40" s="78"/>
    </row>
    <row r="41" spans="1:6" s="1" customFormat="1" ht="15" thickBot="1" x14ac:dyDescent="0.4">
      <c r="A41" s="43" t="s">
        <v>49</v>
      </c>
      <c r="B41" s="93"/>
      <c r="C41" s="79" t="e">
        <f>C16+C18+C20+C22+C24+C26+C28+C30+C33+C35+C37+C39</f>
        <v>#REF!</v>
      </c>
      <c r="D41" s="79" t="e">
        <f>D16+D18+D20+D22+D24+D26+D28+D30+D33+D35+D37+D39</f>
        <v>#REF!</v>
      </c>
      <c r="E41" s="79" t="e">
        <f>E16+E18+E20+E22+E24+E26+E28+E30+E33+E35+E37+E39</f>
        <v>#REF!</v>
      </c>
      <c r="F41" s="80" t="e">
        <f>F16+F18+F20+F22+F24+F26+F28+F30+F33+F35+F37+F39</f>
        <v>#REF!</v>
      </c>
    </row>
    <row r="42" spans="1:6" s="1" customFormat="1" x14ac:dyDescent="0.35">
      <c r="A42" s="44"/>
      <c r="B42" s="105"/>
      <c r="C42" s="104"/>
      <c r="D42" s="104"/>
      <c r="E42" s="104"/>
      <c r="F42" s="104"/>
    </row>
    <row r="43" spans="1:6" s="1" customFormat="1" x14ac:dyDescent="0.35">
      <c r="A43" s="34" t="s">
        <v>50</v>
      </c>
      <c r="B43" s="91">
        <f>B32+1</f>
        <v>10</v>
      </c>
      <c r="C43" s="132">
        <f>'BAU cash flow forecast'!C26+'BAU cash flow forecast'!C26*'FMI Scenarios'!C$44</f>
        <v>0</v>
      </c>
      <c r="D43" s="132">
        <f>'BAU cash flow forecast'!D26+'BAU cash flow forecast'!D26*'FMI Scenarios'!D$44</f>
        <v>0</v>
      </c>
      <c r="E43" s="132">
        <f>'BAU cash flow forecast'!E26+'BAU cash flow forecast'!E26*'FMI Scenarios'!E$44</f>
        <v>0</v>
      </c>
      <c r="F43" s="75">
        <f>SUM(C43:E43)</f>
        <v>0</v>
      </c>
    </row>
    <row r="44" spans="1:6" s="1" customFormat="1" x14ac:dyDescent="0.35">
      <c r="A44" s="106" t="s">
        <v>111</v>
      </c>
      <c r="B44" s="91"/>
      <c r="C44" s="102"/>
      <c r="D44" s="102"/>
      <c r="E44" s="102"/>
      <c r="F44" s="75"/>
    </row>
    <row r="45" spans="1:6" s="1" customFormat="1" x14ac:dyDescent="0.35">
      <c r="A45" s="34" t="s">
        <v>51</v>
      </c>
      <c r="B45" s="91">
        <f>B43+1</f>
        <v>11</v>
      </c>
      <c r="C45" s="107">
        <f>'BAU cash flow forecast'!C27+'BAU cash flow forecast'!C27*'FMI Scenarios'!C$46</f>
        <v>0</v>
      </c>
      <c r="D45" s="107">
        <f>'BAU cash flow forecast'!D27+'BAU cash flow forecast'!D27*'FMI Scenarios'!D$46</f>
        <v>0</v>
      </c>
      <c r="E45" s="107">
        <f>'BAU cash flow forecast'!E27+'BAU cash flow forecast'!E27*'FMI Scenarios'!E$46</f>
        <v>0</v>
      </c>
      <c r="F45" s="75">
        <f t="shared" ref="F45:F68" si="1">SUM(C45:E45)</f>
        <v>0</v>
      </c>
    </row>
    <row r="46" spans="1:6" s="1" customFormat="1" x14ac:dyDescent="0.35">
      <c r="A46" s="106" t="s">
        <v>111</v>
      </c>
      <c r="B46" s="91"/>
      <c r="C46" s="102"/>
      <c r="D46" s="102"/>
      <c r="E46" s="102"/>
      <c r="F46" s="75"/>
    </row>
    <row r="47" spans="1:6" s="1" customFormat="1" x14ac:dyDescent="0.35">
      <c r="A47" s="34" t="s">
        <v>113</v>
      </c>
      <c r="B47" s="91">
        <f>B45+1</f>
        <v>12</v>
      </c>
      <c r="C47" s="107" t="e">
        <f>'BAU cash flow forecast'!#REF!+'BAU cash flow forecast'!#REF!*'FMI Scenarios'!C$48</f>
        <v>#REF!</v>
      </c>
      <c r="D47" s="107" t="e">
        <f>'BAU cash flow forecast'!#REF!+'BAU cash flow forecast'!#REF!*'FMI Scenarios'!D$48</f>
        <v>#REF!</v>
      </c>
      <c r="E47" s="107" t="e">
        <f>'BAU cash flow forecast'!#REF!+'BAU cash flow forecast'!#REF!*'FMI Scenarios'!E$48</f>
        <v>#REF!</v>
      </c>
      <c r="F47" s="75" t="e">
        <f t="shared" si="1"/>
        <v>#REF!</v>
      </c>
    </row>
    <row r="48" spans="1:6" s="1" customFormat="1" x14ac:dyDescent="0.35">
      <c r="A48" s="106" t="s">
        <v>111</v>
      </c>
      <c r="B48" s="91"/>
      <c r="C48" s="102"/>
      <c r="D48" s="102"/>
      <c r="E48" s="102"/>
      <c r="F48" s="75"/>
    </row>
    <row r="49" spans="1:6" s="1" customFormat="1" x14ac:dyDescent="0.35">
      <c r="A49" s="34" t="s">
        <v>112</v>
      </c>
      <c r="B49" s="91">
        <f>B47+1</f>
        <v>13</v>
      </c>
      <c r="C49" s="107" t="e">
        <f>'BAU cash flow forecast'!#REF!+'BAU cash flow forecast'!#REF!*'FMI Scenarios'!C$50</f>
        <v>#REF!</v>
      </c>
      <c r="D49" s="107" t="e">
        <f>'BAU cash flow forecast'!#REF!+'BAU cash flow forecast'!#REF!*'FMI Scenarios'!D$50</f>
        <v>#REF!</v>
      </c>
      <c r="E49" s="107" t="e">
        <f>'BAU cash flow forecast'!#REF!+'BAU cash flow forecast'!#REF!*'FMI Scenarios'!E$50</f>
        <v>#REF!</v>
      </c>
      <c r="F49" s="75" t="e">
        <f t="shared" si="1"/>
        <v>#REF!</v>
      </c>
    </row>
    <row r="50" spans="1:6" s="1" customFormat="1" x14ac:dyDescent="0.35">
      <c r="A50" s="106" t="s">
        <v>111</v>
      </c>
      <c r="B50" s="91"/>
      <c r="C50" s="102"/>
      <c r="D50" s="102"/>
      <c r="E50" s="102"/>
      <c r="F50" s="75"/>
    </row>
    <row r="51" spans="1:6" s="1" customFormat="1" x14ac:dyDescent="0.35">
      <c r="A51" s="34" t="s">
        <v>44</v>
      </c>
      <c r="B51" s="91">
        <f>B49+1</f>
        <v>14</v>
      </c>
      <c r="C51" s="107">
        <f>'BAU cash flow forecast'!C28+'BAU cash flow forecast'!C28*'FMI Scenarios'!C$52</f>
        <v>0</v>
      </c>
      <c r="D51" s="107">
        <f>'BAU cash flow forecast'!D28+'BAU cash flow forecast'!D28*'FMI Scenarios'!D$52</f>
        <v>0</v>
      </c>
      <c r="E51" s="107">
        <f>'BAU cash flow forecast'!E28+'BAU cash flow forecast'!E28*'FMI Scenarios'!E$52</f>
        <v>0</v>
      </c>
      <c r="F51" s="75">
        <f t="shared" si="1"/>
        <v>0</v>
      </c>
    </row>
    <row r="52" spans="1:6" s="1" customFormat="1" x14ac:dyDescent="0.35">
      <c r="A52" s="106" t="s">
        <v>111</v>
      </c>
      <c r="B52" s="91"/>
      <c r="C52" s="102"/>
      <c r="D52" s="102"/>
      <c r="E52" s="102"/>
      <c r="F52" s="75"/>
    </row>
    <row r="53" spans="1:6" s="1" customFormat="1" x14ac:dyDescent="0.35">
      <c r="A53" s="34" t="s">
        <v>52</v>
      </c>
      <c r="B53" s="91">
        <f>B51+1</f>
        <v>15</v>
      </c>
      <c r="C53" s="107">
        <f>'BAU cash flow forecast'!C29+'BAU cash flow forecast'!C29*'FMI Scenarios'!C$54</f>
        <v>0</v>
      </c>
      <c r="D53" s="107">
        <f>'BAU cash flow forecast'!D29+'BAU cash flow forecast'!D29*'FMI Scenarios'!D$54</f>
        <v>0</v>
      </c>
      <c r="E53" s="107">
        <f>'BAU cash flow forecast'!E29+'BAU cash flow forecast'!E29*'FMI Scenarios'!E$54</f>
        <v>0</v>
      </c>
      <c r="F53" s="75">
        <f t="shared" si="1"/>
        <v>0</v>
      </c>
    </row>
    <row r="54" spans="1:6" s="1" customFormat="1" x14ac:dyDescent="0.35">
      <c r="A54" s="106" t="s">
        <v>111</v>
      </c>
      <c r="B54" s="91"/>
      <c r="C54" s="102"/>
      <c r="D54" s="102"/>
      <c r="E54" s="102"/>
      <c r="F54" s="75"/>
    </row>
    <row r="55" spans="1:6" s="1" customFormat="1" x14ac:dyDescent="0.35">
      <c r="A55" s="34" t="s">
        <v>53</v>
      </c>
      <c r="B55" s="91">
        <f>B53+1</f>
        <v>16</v>
      </c>
      <c r="C55" s="107">
        <f>'BAU cash flow forecast'!C30+'BAU cash flow forecast'!C30*'FMI Scenarios'!C$56</f>
        <v>0</v>
      </c>
      <c r="D55" s="107">
        <f>'BAU cash flow forecast'!D30+'BAU cash flow forecast'!D30*'FMI Scenarios'!D$56</f>
        <v>0</v>
      </c>
      <c r="E55" s="107">
        <f>'BAU cash flow forecast'!E30+'BAU cash flow forecast'!E30*'FMI Scenarios'!E$56</f>
        <v>0</v>
      </c>
      <c r="F55" s="75">
        <f t="shared" si="1"/>
        <v>0</v>
      </c>
    </row>
    <row r="56" spans="1:6" s="1" customFormat="1" x14ac:dyDescent="0.35">
      <c r="A56" s="106" t="s">
        <v>111</v>
      </c>
      <c r="B56" s="91"/>
      <c r="C56" s="102"/>
      <c r="D56" s="102"/>
      <c r="E56" s="102"/>
      <c r="F56" s="75"/>
    </row>
    <row r="57" spans="1:6" s="1" customFormat="1" ht="15" thickBot="1" x14ac:dyDescent="0.4">
      <c r="A57" s="34" t="s">
        <v>56</v>
      </c>
      <c r="B57" s="105">
        <f>B55+1</f>
        <v>17</v>
      </c>
      <c r="C57" s="142">
        <f>C58+C60+C62+C64</f>
        <v>0</v>
      </c>
      <c r="D57" s="142">
        <f>D58+D60+D62+D64</f>
        <v>0</v>
      </c>
      <c r="E57" s="142">
        <f>E58+E60+E62+E64</f>
        <v>0</v>
      </c>
      <c r="F57" s="73">
        <f>SUM(C57:E57)</f>
        <v>0</v>
      </c>
    </row>
    <row r="58" spans="1:6" s="1" customFormat="1" x14ac:dyDescent="0.35">
      <c r="A58" s="165">
        <f>'BAU cash flow forecast'!A34</f>
        <v>0</v>
      </c>
      <c r="B58" s="91"/>
      <c r="C58" s="107">
        <f>'BAU cash flow forecast'!C34+'BAU cash flow forecast'!C34*'FMI Scenarios'!C$59</f>
        <v>0</v>
      </c>
      <c r="D58" s="107">
        <f>'BAU cash flow forecast'!D34+'BAU cash flow forecast'!D34*'FMI Scenarios'!D$59</f>
        <v>0</v>
      </c>
      <c r="E58" s="107">
        <f>'BAU cash flow forecast'!E34+'BAU cash flow forecast'!E34*'FMI Scenarios'!E$59</f>
        <v>0</v>
      </c>
      <c r="F58" s="75">
        <f t="shared" si="1"/>
        <v>0</v>
      </c>
    </row>
    <row r="59" spans="1:6" s="1" customFormat="1" x14ac:dyDescent="0.35">
      <c r="A59" s="106" t="s">
        <v>111</v>
      </c>
      <c r="B59" s="91"/>
      <c r="C59" s="102"/>
      <c r="D59" s="102"/>
      <c r="E59" s="102"/>
      <c r="F59" s="75"/>
    </row>
    <row r="60" spans="1:6" s="1" customFormat="1" x14ac:dyDescent="0.35">
      <c r="A60" s="165">
        <f>'BAU cash flow forecast'!A35</f>
        <v>0</v>
      </c>
      <c r="B60" s="91"/>
      <c r="C60" s="107">
        <f>'BAU cash flow forecast'!C35+'BAU cash flow forecast'!C35*'FMI Scenarios'!C$61</f>
        <v>0</v>
      </c>
      <c r="D60" s="107">
        <f>'BAU cash flow forecast'!D35+'BAU cash flow forecast'!D35*'FMI Scenarios'!D$61</f>
        <v>0</v>
      </c>
      <c r="E60" s="107">
        <f>'BAU cash flow forecast'!E35+'BAU cash flow forecast'!E35*'FMI Scenarios'!E$61</f>
        <v>0</v>
      </c>
      <c r="F60" s="75">
        <f t="shared" si="1"/>
        <v>0</v>
      </c>
    </row>
    <row r="61" spans="1:6" s="1" customFormat="1" x14ac:dyDescent="0.35">
      <c r="A61" s="106" t="s">
        <v>111</v>
      </c>
      <c r="B61" s="91"/>
      <c r="C61" s="102"/>
      <c r="D61" s="102"/>
      <c r="E61" s="102"/>
      <c r="F61" s="75"/>
    </row>
    <row r="62" spans="1:6" s="1" customFormat="1" x14ac:dyDescent="0.35">
      <c r="A62" s="165">
        <f>'BAU cash flow forecast'!A37</f>
        <v>0</v>
      </c>
      <c r="B62" s="91"/>
      <c r="C62" s="107">
        <f>'BAU cash flow forecast'!C37+'BAU cash flow forecast'!C37*'FMI Scenarios'!C$63</f>
        <v>0</v>
      </c>
      <c r="D62" s="107">
        <f>'BAU cash flow forecast'!D37+'BAU cash flow forecast'!D37*'FMI Scenarios'!D$63</f>
        <v>0</v>
      </c>
      <c r="E62" s="107">
        <f>'BAU cash flow forecast'!E37+'BAU cash flow forecast'!E37*'FMI Scenarios'!E$63</f>
        <v>0</v>
      </c>
      <c r="F62" s="75">
        <f t="shared" si="1"/>
        <v>0</v>
      </c>
    </row>
    <row r="63" spans="1:6" s="1" customFormat="1" x14ac:dyDescent="0.35">
      <c r="A63" s="106" t="s">
        <v>111</v>
      </c>
      <c r="B63" s="91"/>
      <c r="C63" s="102"/>
      <c r="D63" s="102"/>
      <c r="E63" s="102"/>
      <c r="F63" s="75"/>
    </row>
    <row r="64" spans="1:6" x14ac:dyDescent="0.35">
      <c r="A64" s="165">
        <f>'BAU cash flow forecast'!A38</f>
        <v>0</v>
      </c>
      <c r="B64" s="91"/>
      <c r="C64" s="107">
        <f>'BAU cash flow forecast'!C38+'BAU cash flow forecast'!C38*'FMI Scenarios'!C$65</f>
        <v>0</v>
      </c>
      <c r="D64" s="107">
        <f>'BAU cash flow forecast'!D38+'BAU cash flow forecast'!D38*'FMI Scenarios'!D$65</f>
        <v>0</v>
      </c>
      <c r="E64" s="107">
        <f>'BAU cash flow forecast'!E38+'BAU cash flow forecast'!E38*'FMI Scenarios'!E$65</f>
        <v>0</v>
      </c>
      <c r="F64" s="75">
        <f t="shared" si="1"/>
        <v>0</v>
      </c>
    </row>
    <row r="65" spans="1:41" x14ac:dyDescent="0.35">
      <c r="A65" s="106" t="s">
        <v>111</v>
      </c>
      <c r="B65" s="91"/>
      <c r="C65" s="102"/>
      <c r="D65" s="102"/>
      <c r="E65" s="102"/>
      <c r="F65" s="75"/>
    </row>
    <row r="66" spans="1:41" x14ac:dyDescent="0.35">
      <c r="A66" s="34" t="s">
        <v>54</v>
      </c>
      <c r="B66" s="91">
        <f>B57+1</f>
        <v>18</v>
      </c>
      <c r="C66" s="107" t="e">
        <f>'BAU cash flow forecast'!#REF!+'BAU cash flow forecast'!#REF!*'FMI Scenarios'!C$67</f>
        <v>#REF!</v>
      </c>
      <c r="D66" s="107" t="e">
        <f>'BAU cash flow forecast'!#REF!+'BAU cash flow forecast'!#REF!*'FMI Scenarios'!D$67</f>
        <v>#REF!</v>
      </c>
      <c r="E66" s="107" t="e">
        <f>'BAU cash flow forecast'!#REF!+'BAU cash flow forecast'!#REF!*'FMI Scenarios'!E$67</f>
        <v>#REF!</v>
      </c>
      <c r="F66" s="75" t="e">
        <f t="shared" si="1"/>
        <v>#REF!</v>
      </c>
    </row>
    <row r="67" spans="1:41" x14ac:dyDescent="0.35">
      <c r="A67" s="106" t="s">
        <v>111</v>
      </c>
      <c r="B67" s="92"/>
      <c r="C67" s="102"/>
      <c r="D67" s="102"/>
      <c r="E67" s="102"/>
      <c r="F67" s="78"/>
    </row>
    <row r="68" spans="1:41" x14ac:dyDescent="0.35">
      <c r="A68" s="34" t="s">
        <v>55</v>
      </c>
      <c r="B68" s="91">
        <f>B66+1</f>
        <v>19</v>
      </c>
      <c r="C68" s="132" t="e">
        <f>'BAU cash flow forecast'!#REF!+'BAU cash flow forecast'!#REF!*'FMI Scenarios'!C$69</f>
        <v>#REF!</v>
      </c>
      <c r="D68" s="132" t="e">
        <f>'BAU cash flow forecast'!#REF!+'BAU cash flow forecast'!#REF!*'FMI Scenarios'!D$69</f>
        <v>#REF!</v>
      </c>
      <c r="E68" s="132" t="e">
        <f>'BAU cash flow forecast'!#REF!+'BAU cash flow forecast'!#REF!*'FMI Scenarios'!E$69</f>
        <v>#REF!</v>
      </c>
      <c r="F68" s="75" t="e">
        <f t="shared" si="1"/>
        <v>#REF!</v>
      </c>
    </row>
    <row r="69" spans="1:41" ht="15" thickBot="1" x14ac:dyDescent="0.4">
      <c r="A69" s="106" t="s">
        <v>111</v>
      </c>
      <c r="B69" s="92"/>
      <c r="C69" s="102"/>
      <c r="D69" s="102"/>
      <c r="E69" s="102"/>
      <c r="F69" s="78"/>
    </row>
    <row r="70" spans="1:41" ht="15" thickBot="1" x14ac:dyDescent="0.4">
      <c r="A70" s="43" t="s">
        <v>57</v>
      </c>
      <c r="B70" s="93"/>
      <c r="C70" s="79" t="e">
        <f>C43+C45+C47+C49+C51+C53+C55+C58+C60+C62+C64+C66+C68</f>
        <v>#REF!</v>
      </c>
      <c r="D70" s="79" t="e">
        <f>D43+D45+D47+D49+D51+D53+D55+D58+D60+D62+D64+D66+D68</f>
        <v>#REF!</v>
      </c>
      <c r="E70" s="79" t="e">
        <f>E43+E45+E47+E49+E51+E53+E55+E58+E60+E62+E64+E66+E68</f>
        <v>#REF!</v>
      </c>
      <c r="F70" s="80" t="e">
        <f>F43+F45+F47+F49+F51+F53+F55+F58+F60+F62+F64+F66+F68</f>
        <v>#REF!</v>
      </c>
    </row>
    <row r="71" spans="1:41" ht="15" thickBot="1" x14ac:dyDescent="0.4">
      <c r="A71" s="1"/>
      <c r="B71" s="89"/>
      <c r="C71" s="1"/>
      <c r="D71" s="1"/>
      <c r="E71" s="1"/>
      <c r="F71" s="1"/>
    </row>
    <row r="72" spans="1:41" s="27" customFormat="1" ht="15" thickBot="1" x14ac:dyDescent="0.4">
      <c r="A72" s="44" t="s">
        <v>58</v>
      </c>
      <c r="B72" s="45"/>
      <c r="C72" s="79" t="e">
        <f>C41-C70</f>
        <v>#REF!</v>
      </c>
      <c r="D72" s="79" t="e">
        <f>D41-D70</f>
        <v>#REF!</v>
      </c>
      <c r="E72" s="79" t="e">
        <f>E41-E70</f>
        <v>#REF!</v>
      </c>
      <c r="F72" s="80" t="e">
        <f>F41-F70</f>
        <v>#REF!</v>
      </c>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row>
    <row r="73" spans="1:41" s="27" customFormat="1" ht="15" thickBot="1" x14ac:dyDescent="0.4">
      <c r="A73" s="44" t="s">
        <v>114</v>
      </c>
      <c r="B73" s="45"/>
      <c r="C73" s="79" t="e">
        <f>C72</f>
        <v>#REF!</v>
      </c>
      <c r="D73" s="79" t="e">
        <f>C73+D72</f>
        <v>#REF!</v>
      </c>
      <c r="E73" s="79" t="e">
        <f>D73+E72</f>
        <v>#REF!</v>
      </c>
      <c r="F73" s="80"/>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row>
    <row r="74" spans="1:41" ht="15" thickBot="1" x14ac:dyDescent="0.4">
      <c r="A74" s="1"/>
      <c r="B74" s="89"/>
      <c r="C74" s="1"/>
      <c r="D74" s="1"/>
      <c r="E74" s="1"/>
      <c r="F74" s="1"/>
    </row>
    <row r="75" spans="1:41" ht="15" thickBot="1" x14ac:dyDescent="0.4">
      <c r="A75" s="44" t="s">
        <v>60</v>
      </c>
      <c r="B75" s="89"/>
      <c r="C75" s="90" t="e">
        <f>C15</f>
        <v>#REF!</v>
      </c>
      <c r="D75" s="125" t="e">
        <f>D15</f>
        <v>#REF!</v>
      </c>
      <c r="E75" s="124" t="e">
        <f>E15</f>
        <v>#REF!</v>
      </c>
      <c r="F75" s="125" t="e">
        <f>F15</f>
        <v>#REF!</v>
      </c>
    </row>
    <row r="76" spans="1:41" ht="15" thickBot="1" x14ac:dyDescent="0.4">
      <c r="A76" s="44" t="str">
        <f>'BAU cash flow forecast'!A47</f>
        <v>Type of funding (cash balance/overdraft facility)</v>
      </c>
      <c r="B76" s="95" t="s">
        <v>63</v>
      </c>
      <c r="C76" s="1"/>
      <c r="D76" s="1"/>
      <c r="E76" s="1"/>
      <c r="F76" s="1"/>
    </row>
    <row r="77" spans="1:41" s="1" customFormat="1" x14ac:dyDescent="0.35">
      <c r="A77" s="8"/>
      <c r="B77" s="165">
        <f>'BAU cash flow forecast'!B48</f>
        <v>0</v>
      </c>
      <c r="C77" s="132">
        <f>'BAU cash flow forecast'!C48+'BAU cash flow forecast'!C48*C78</f>
        <v>0</v>
      </c>
      <c r="D77" s="132">
        <f>'BAU cash flow forecast'!D48+'BAU cash flow forecast'!D48*D78</f>
        <v>0</v>
      </c>
      <c r="E77" s="132">
        <f>'BAU cash flow forecast'!E48+'BAU cash flow forecast'!E48*E78</f>
        <v>0</v>
      </c>
      <c r="F77" s="75">
        <f t="shared" ref="F77:F101" si="2">SUM(C77:E77)</f>
        <v>0</v>
      </c>
    </row>
    <row r="78" spans="1:41" s="1" customFormat="1" x14ac:dyDescent="0.35">
      <c r="A78" s="103" t="s">
        <v>111</v>
      </c>
      <c r="B78" s="174"/>
      <c r="C78" s="102"/>
      <c r="D78" s="102"/>
      <c r="E78" s="102"/>
      <c r="F78" s="129"/>
    </row>
    <row r="79" spans="1:41" s="1" customFormat="1" x14ac:dyDescent="0.35">
      <c r="A79" s="6"/>
      <c r="B79" s="165">
        <f>'BAU cash flow forecast'!B49</f>
        <v>0</v>
      </c>
      <c r="C79" s="132">
        <f>'BAU cash flow forecast'!C49+'BAU cash flow forecast'!C49*C80</f>
        <v>0</v>
      </c>
      <c r="D79" s="132">
        <f>'BAU cash flow forecast'!D49+'BAU cash flow forecast'!D49*D80</f>
        <v>0</v>
      </c>
      <c r="E79" s="132">
        <f>'BAU cash flow forecast'!E49+'BAU cash flow forecast'!E49*E80</f>
        <v>0</v>
      </c>
      <c r="F79" s="75">
        <f t="shared" si="2"/>
        <v>0</v>
      </c>
    </row>
    <row r="80" spans="1:41" s="1" customFormat="1" x14ac:dyDescent="0.35">
      <c r="A80" s="103" t="s">
        <v>111</v>
      </c>
      <c r="B80" s="174"/>
      <c r="C80" s="102"/>
      <c r="D80" s="102"/>
      <c r="E80" s="102"/>
      <c r="F80" s="129"/>
    </row>
    <row r="81" spans="1:6" s="1" customFormat="1" x14ac:dyDescent="0.35">
      <c r="A81" s="6"/>
      <c r="B81" s="165">
        <f>'BAU cash flow forecast'!B50</f>
        <v>0</v>
      </c>
      <c r="C81" s="132">
        <f>'BAU cash flow forecast'!C50+'BAU cash flow forecast'!C50*C82</f>
        <v>0</v>
      </c>
      <c r="D81" s="132">
        <f>'BAU cash flow forecast'!D50+'BAU cash flow forecast'!D50*D82</f>
        <v>0</v>
      </c>
      <c r="E81" s="132">
        <f>'BAU cash flow forecast'!E50+'BAU cash flow forecast'!E50*E82</f>
        <v>0</v>
      </c>
      <c r="F81" s="75">
        <f t="shared" si="2"/>
        <v>0</v>
      </c>
    </row>
    <row r="82" spans="1:6" s="1" customFormat="1" x14ac:dyDescent="0.35">
      <c r="A82" s="103" t="s">
        <v>111</v>
      </c>
      <c r="B82" s="174"/>
      <c r="C82" s="102"/>
      <c r="D82" s="102"/>
      <c r="E82" s="102"/>
      <c r="F82" s="129"/>
    </row>
    <row r="83" spans="1:6" s="1" customFormat="1" x14ac:dyDescent="0.35">
      <c r="A83" s="6"/>
      <c r="B83" s="165">
        <f>'BAU cash flow forecast'!B51</f>
        <v>0</v>
      </c>
      <c r="C83" s="132">
        <f>'BAU cash flow forecast'!C51+'BAU cash flow forecast'!C51*C84</f>
        <v>0</v>
      </c>
      <c r="D83" s="132">
        <f>'BAU cash flow forecast'!D51+'BAU cash flow forecast'!D51*D84</f>
        <v>0</v>
      </c>
      <c r="E83" s="132">
        <f>'BAU cash flow forecast'!E51+'BAU cash flow forecast'!E51*E84</f>
        <v>0</v>
      </c>
      <c r="F83" s="75">
        <f t="shared" si="2"/>
        <v>0</v>
      </c>
    </row>
    <row r="84" spans="1:6" s="1" customFormat="1" x14ac:dyDescent="0.35">
      <c r="A84" s="103" t="s">
        <v>111</v>
      </c>
      <c r="B84" s="174"/>
      <c r="C84" s="102"/>
      <c r="D84" s="102"/>
      <c r="E84" s="102"/>
      <c r="F84" s="129"/>
    </row>
    <row r="85" spans="1:6" s="1" customFormat="1" x14ac:dyDescent="0.35">
      <c r="A85" s="6"/>
      <c r="B85" s="165">
        <f>'BAU cash flow forecast'!B52</f>
        <v>0</v>
      </c>
      <c r="C85" s="132">
        <f>'BAU cash flow forecast'!C52+'BAU cash flow forecast'!C52*C86</f>
        <v>0</v>
      </c>
      <c r="D85" s="132">
        <f>'BAU cash flow forecast'!D52+'BAU cash flow forecast'!D52*D86</f>
        <v>0</v>
      </c>
      <c r="E85" s="132">
        <f>'BAU cash flow forecast'!E52+'BAU cash flow forecast'!E52*E86</f>
        <v>0</v>
      </c>
      <c r="F85" s="75">
        <f t="shared" si="2"/>
        <v>0</v>
      </c>
    </row>
    <row r="86" spans="1:6" s="1" customFormat="1" x14ac:dyDescent="0.35">
      <c r="A86" s="103" t="s">
        <v>111</v>
      </c>
      <c r="B86" s="174"/>
      <c r="C86" s="102"/>
      <c r="D86" s="102"/>
      <c r="E86" s="102"/>
      <c r="F86" s="129"/>
    </row>
    <row r="87" spans="1:6" s="1" customFormat="1" x14ac:dyDescent="0.35">
      <c r="A87" s="6"/>
      <c r="B87" s="165">
        <f>'BAU cash flow forecast'!B53</f>
        <v>0</v>
      </c>
      <c r="C87" s="132">
        <f>'BAU cash flow forecast'!C53+'BAU cash flow forecast'!C53*C88</f>
        <v>0</v>
      </c>
      <c r="D87" s="132">
        <f>'BAU cash flow forecast'!D53+'BAU cash flow forecast'!D53*D88</f>
        <v>0</v>
      </c>
      <c r="E87" s="132">
        <f>'BAU cash flow forecast'!E53+'BAU cash flow forecast'!E53*E88</f>
        <v>0</v>
      </c>
      <c r="F87" s="75">
        <f t="shared" si="2"/>
        <v>0</v>
      </c>
    </row>
    <row r="88" spans="1:6" s="1" customFormat="1" x14ac:dyDescent="0.35">
      <c r="A88" s="103" t="s">
        <v>111</v>
      </c>
      <c r="B88" s="174"/>
      <c r="C88" s="102"/>
      <c r="D88" s="102"/>
      <c r="E88" s="102"/>
      <c r="F88" s="129"/>
    </row>
    <row r="89" spans="1:6" s="1" customFormat="1" x14ac:dyDescent="0.35">
      <c r="A89" s="6"/>
      <c r="B89" s="165">
        <f>'BAU cash flow forecast'!B54</f>
        <v>0</v>
      </c>
      <c r="C89" s="132">
        <f>'BAU cash flow forecast'!C54+'BAU cash flow forecast'!C54*C90</f>
        <v>0</v>
      </c>
      <c r="D89" s="132">
        <f>'BAU cash flow forecast'!D54+'BAU cash flow forecast'!D54*D90</f>
        <v>0</v>
      </c>
      <c r="E89" s="132">
        <f>'BAU cash flow forecast'!E54+'BAU cash flow forecast'!E54*E90</f>
        <v>0</v>
      </c>
      <c r="F89" s="75">
        <f t="shared" si="2"/>
        <v>0</v>
      </c>
    </row>
    <row r="90" spans="1:6" s="1" customFormat="1" x14ac:dyDescent="0.35">
      <c r="A90" s="103" t="s">
        <v>111</v>
      </c>
      <c r="B90" s="174"/>
      <c r="C90" s="102"/>
      <c r="D90" s="102"/>
      <c r="E90" s="102"/>
      <c r="F90" s="129"/>
    </row>
    <row r="91" spans="1:6" s="1" customFormat="1" x14ac:dyDescent="0.35">
      <c r="A91" s="6"/>
      <c r="B91" s="165">
        <f>'BAU cash flow forecast'!B55</f>
        <v>0</v>
      </c>
      <c r="C91" s="132">
        <f>'BAU cash flow forecast'!C55+'BAU cash flow forecast'!C55*C92</f>
        <v>0</v>
      </c>
      <c r="D91" s="132">
        <f>'BAU cash flow forecast'!D55+'BAU cash flow forecast'!D55*D92</f>
        <v>0</v>
      </c>
      <c r="E91" s="132">
        <f>'BAU cash flow forecast'!E55+'BAU cash flow forecast'!E55*E92</f>
        <v>0</v>
      </c>
      <c r="F91" s="75">
        <f t="shared" si="2"/>
        <v>0</v>
      </c>
    </row>
    <row r="92" spans="1:6" s="1" customFormat="1" x14ac:dyDescent="0.35">
      <c r="A92" s="103" t="s">
        <v>111</v>
      </c>
      <c r="B92" s="174"/>
      <c r="C92" s="102"/>
      <c r="D92" s="102"/>
      <c r="E92" s="102"/>
      <c r="F92" s="129"/>
    </row>
    <row r="93" spans="1:6" s="1" customFormat="1" x14ac:dyDescent="0.35">
      <c r="A93" s="6"/>
      <c r="B93" s="165">
        <f>'BAU cash flow forecast'!B56</f>
        <v>0</v>
      </c>
      <c r="C93" s="132">
        <f>'BAU cash flow forecast'!C56+'BAU cash flow forecast'!C56*C94</f>
        <v>0</v>
      </c>
      <c r="D93" s="132">
        <f>'BAU cash flow forecast'!D56+'BAU cash flow forecast'!D56*D94</f>
        <v>0</v>
      </c>
      <c r="E93" s="132">
        <f>'BAU cash flow forecast'!E56+'BAU cash flow forecast'!E56*E94</f>
        <v>0</v>
      </c>
      <c r="F93" s="75">
        <f t="shared" si="2"/>
        <v>0</v>
      </c>
    </row>
    <row r="94" spans="1:6" s="1" customFormat="1" x14ac:dyDescent="0.35">
      <c r="A94" s="103" t="s">
        <v>111</v>
      </c>
      <c r="B94" s="174"/>
      <c r="C94" s="102"/>
      <c r="D94" s="102"/>
      <c r="E94" s="102"/>
      <c r="F94" s="129"/>
    </row>
    <row r="95" spans="1:6" s="1" customFormat="1" x14ac:dyDescent="0.35">
      <c r="A95" s="6"/>
      <c r="B95" s="165">
        <f>'BAU cash flow forecast'!B57</f>
        <v>0</v>
      </c>
      <c r="C95" s="132">
        <f>'BAU cash flow forecast'!C57+'BAU cash flow forecast'!C57*C96</f>
        <v>0</v>
      </c>
      <c r="D95" s="132">
        <f>'BAU cash flow forecast'!D57+'BAU cash flow forecast'!D57*D96</f>
        <v>0</v>
      </c>
      <c r="E95" s="132">
        <f>'BAU cash flow forecast'!E57+'BAU cash flow forecast'!E57*E96</f>
        <v>0</v>
      </c>
      <c r="F95" s="75">
        <f t="shared" si="2"/>
        <v>0</v>
      </c>
    </row>
    <row r="96" spans="1:6" s="1" customFormat="1" x14ac:dyDescent="0.35">
      <c r="A96" s="103" t="s">
        <v>111</v>
      </c>
      <c r="B96" s="174"/>
      <c r="C96" s="102"/>
      <c r="D96" s="102"/>
      <c r="E96" s="102"/>
      <c r="F96" s="129"/>
    </row>
    <row r="97" spans="1:6" s="1" customFormat="1" x14ac:dyDescent="0.35">
      <c r="A97" s="6"/>
      <c r="B97" s="165">
        <f>'BAU cash flow forecast'!B58</f>
        <v>0</v>
      </c>
      <c r="C97" s="132">
        <f>'BAU cash flow forecast'!C58+'BAU cash flow forecast'!C58*C98</f>
        <v>0</v>
      </c>
      <c r="D97" s="132">
        <f>'BAU cash flow forecast'!D58+'BAU cash flow forecast'!D58*D98</f>
        <v>0</v>
      </c>
      <c r="E97" s="132">
        <f>'BAU cash flow forecast'!E58+'BAU cash flow forecast'!E58*E98</f>
        <v>0</v>
      </c>
      <c r="F97" s="75">
        <f t="shared" si="2"/>
        <v>0</v>
      </c>
    </row>
    <row r="98" spans="1:6" s="1" customFormat="1" x14ac:dyDescent="0.35">
      <c r="A98" s="103" t="s">
        <v>111</v>
      </c>
      <c r="B98" s="174"/>
      <c r="C98" s="102"/>
      <c r="D98" s="102"/>
      <c r="E98" s="102"/>
      <c r="F98" s="129"/>
    </row>
    <row r="99" spans="1:6" s="1" customFormat="1" x14ac:dyDescent="0.35">
      <c r="A99" s="6"/>
      <c r="B99" s="165">
        <f>'BAU cash flow forecast'!B59</f>
        <v>0</v>
      </c>
      <c r="C99" s="132">
        <f>'BAU cash flow forecast'!C59+'BAU cash flow forecast'!C59*C100</f>
        <v>0</v>
      </c>
      <c r="D99" s="132">
        <f>'BAU cash flow forecast'!D59+'BAU cash flow forecast'!D59*D100</f>
        <v>0</v>
      </c>
      <c r="E99" s="132">
        <f>'BAU cash flow forecast'!E59+'BAU cash flow forecast'!E59*E100</f>
        <v>0</v>
      </c>
      <c r="F99" s="75">
        <f t="shared" si="2"/>
        <v>0</v>
      </c>
    </row>
    <row r="100" spans="1:6" s="1" customFormat="1" x14ac:dyDescent="0.35">
      <c r="A100" s="103" t="s">
        <v>111</v>
      </c>
      <c r="B100" s="174"/>
      <c r="C100" s="102"/>
      <c r="D100" s="102"/>
      <c r="E100" s="102"/>
      <c r="F100" s="129"/>
    </row>
    <row r="101" spans="1:6" s="1" customFormat="1" x14ac:dyDescent="0.35">
      <c r="A101" s="6"/>
      <c r="B101" s="165">
        <f>'BAU cash flow forecast'!B60</f>
        <v>0</v>
      </c>
      <c r="C101" s="132">
        <f>'BAU cash flow forecast'!C60+'BAU cash flow forecast'!C60*C102</f>
        <v>0</v>
      </c>
      <c r="D101" s="132">
        <f>'BAU cash flow forecast'!D60+'BAU cash flow forecast'!D60*D102</f>
        <v>0</v>
      </c>
      <c r="E101" s="132">
        <f>'BAU cash flow forecast'!E60+'BAU cash flow forecast'!E60*E102</f>
        <v>0</v>
      </c>
      <c r="F101" s="75">
        <f t="shared" si="2"/>
        <v>0</v>
      </c>
    </row>
    <row r="102" spans="1:6" s="1" customFormat="1" ht="15" thickBot="1" x14ac:dyDescent="0.4">
      <c r="A102" s="131" t="s">
        <v>111</v>
      </c>
      <c r="B102" s="174"/>
      <c r="C102" s="145"/>
      <c r="D102" s="145"/>
      <c r="E102" s="145"/>
      <c r="F102" s="78"/>
    </row>
    <row r="103" spans="1:6" s="1" customFormat="1" ht="15" thickBot="1" x14ac:dyDescent="0.4">
      <c r="B103" s="89"/>
      <c r="C103" s="149">
        <f>C77+C79+C81+C83+C85+C87+C89+C91+C93+C95+C97+C99+C101</f>
        <v>0</v>
      </c>
      <c r="D103" s="79">
        <f>D77+D79+D81+D83+D85+D87+D89+D91+D93+D95+D97+D99+D101</f>
        <v>0</v>
      </c>
      <c r="E103" s="79">
        <f>E77+E79+E81+E83+E85+E87+E89+E91+E93+E95+E97+E99+E101</f>
        <v>0</v>
      </c>
      <c r="F103" s="80">
        <f>F77+F79+F81+F83+F85+F87+F89+F91+F93+F95+F97+F99+F101</f>
        <v>0</v>
      </c>
    </row>
    <row r="104" spans="1:6" s="1" customFormat="1" x14ac:dyDescent="0.35">
      <c r="B104" s="89"/>
      <c r="C104" s="130"/>
      <c r="D104" s="130"/>
      <c r="E104" s="130"/>
      <c r="F104" s="130"/>
    </row>
    <row r="105" spans="1:6" s="1" customFormat="1" ht="15" thickBot="1" x14ac:dyDescent="0.4">
      <c r="A105" s="44" t="str">
        <f>'BAU cash flow forecast'!A63</f>
        <v>Money market instruments and government securities, excluding amounts held for minimum regulatory capital purposes</v>
      </c>
      <c r="B105" s="95" t="str">
        <f>B76</f>
        <v>Name of institution</v>
      </c>
      <c r="C105" s="81"/>
      <c r="D105" s="81"/>
      <c r="E105" s="81"/>
      <c r="F105" s="81"/>
    </row>
    <row r="106" spans="1:6" s="1" customFormat="1" x14ac:dyDescent="0.35">
      <c r="A106" s="8"/>
      <c r="B106" s="165">
        <f>'BAU cash flow forecast'!B64</f>
        <v>0</v>
      </c>
      <c r="C106" s="132">
        <f>'BAU cash flow forecast'!C64+'BAU cash flow forecast'!C64*C107</f>
        <v>0</v>
      </c>
      <c r="D106" s="132">
        <f>'BAU cash flow forecast'!D64+'BAU cash flow forecast'!D64*D107</f>
        <v>0</v>
      </c>
      <c r="E106" s="132">
        <f>'BAU cash flow forecast'!E64+'BAU cash flow forecast'!E64*E107</f>
        <v>0</v>
      </c>
      <c r="F106" s="75">
        <f t="shared" ref="F106:F120" si="3">SUM(C106:E106)</f>
        <v>0</v>
      </c>
    </row>
    <row r="107" spans="1:6" s="1" customFormat="1" x14ac:dyDescent="0.35">
      <c r="A107" s="103" t="s">
        <v>111</v>
      </c>
      <c r="B107" s="174"/>
      <c r="C107" s="102"/>
      <c r="D107" s="102"/>
      <c r="E107" s="102"/>
      <c r="F107" s="129"/>
    </row>
    <row r="108" spans="1:6" s="1" customFormat="1" x14ac:dyDescent="0.35">
      <c r="A108" s="6"/>
      <c r="B108" s="165">
        <f>'BAU cash flow forecast'!B65</f>
        <v>0</v>
      </c>
      <c r="C108" s="132">
        <f>'BAU cash flow forecast'!C65+'BAU cash flow forecast'!C65*C109</f>
        <v>0</v>
      </c>
      <c r="D108" s="132">
        <f>'BAU cash flow forecast'!D65+'BAU cash flow forecast'!D65*D109</f>
        <v>0</v>
      </c>
      <c r="E108" s="132">
        <f>'BAU cash flow forecast'!E65+'BAU cash flow forecast'!E65*E109</f>
        <v>0</v>
      </c>
      <c r="F108" s="75">
        <f t="shared" si="3"/>
        <v>0</v>
      </c>
    </row>
    <row r="109" spans="1:6" s="1" customFormat="1" x14ac:dyDescent="0.35">
      <c r="A109" s="103" t="s">
        <v>111</v>
      </c>
      <c r="B109" s="174"/>
      <c r="C109" s="102"/>
      <c r="D109" s="102"/>
      <c r="E109" s="102"/>
      <c r="F109" s="129"/>
    </row>
    <row r="110" spans="1:6" s="1" customFormat="1" x14ac:dyDescent="0.35">
      <c r="A110" s="6"/>
      <c r="B110" s="165">
        <f>'BAU cash flow forecast'!B66</f>
        <v>0</v>
      </c>
      <c r="C110" s="132">
        <f>'BAU cash flow forecast'!C66+'BAU cash flow forecast'!C66*C111</f>
        <v>0</v>
      </c>
      <c r="D110" s="132">
        <f>'BAU cash flow forecast'!D66+'BAU cash flow forecast'!D66*D111</f>
        <v>0</v>
      </c>
      <c r="E110" s="132">
        <f>'BAU cash flow forecast'!E66+'BAU cash flow forecast'!E66*E111</f>
        <v>0</v>
      </c>
      <c r="F110" s="75">
        <f t="shared" si="3"/>
        <v>0</v>
      </c>
    </row>
    <row r="111" spans="1:6" s="1" customFormat="1" x14ac:dyDescent="0.35">
      <c r="A111" s="103" t="s">
        <v>111</v>
      </c>
      <c r="B111" s="174"/>
      <c r="C111" s="102"/>
      <c r="D111" s="102"/>
      <c r="E111" s="102"/>
      <c r="F111" s="129"/>
    </row>
    <row r="112" spans="1:6" s="1" customFormat="1" x14ac:dyDescent="0.35">
      <c r="A112" s="6"/>
      <c r="B112" s="165">
        <f>'BAU cash flow forecast'!B67</f>
        <v>0</v>
      </c>
      <c r="C112" s="132">
        <f>'BAU cash flow forecast'!C67+'BAU cash flow forecast'!C67*C113</f>
        <v>0</v>
      </c>
      <c r="D112" s="132">
        <f>'BAU cash flow forecast'!D67+'BAU cash flow forecast'!D67*D113</f>
        <v>0</v>
      </c>
      <c r="E112" s="132">
        <f>'BAU cash flow forecast'!E67+'BAU cash flow forecast'!E67*E113</f>
        <v>0</v>
      </c>
      <c r="F112" s="75">
        <f t="shared" si="3"/>
        <v>0</v>
      </c>
    </row>
    <row r="113" spans="1:6" s="1" customFormat="1" x14ac:dyDescent="0.35">
      <c r="A113" s="103" t="s">
        <v>111</v>
      </c>
      <c r="B113" s="174"/>
      <c r="C113" s="102"/>
      <c r="D113" s="102"/>
      <c r="E113" s="102"/>
      <c r="F113" s="129"/>
    </row>
    <row r="114" spans="1:6" s="1" customFormat="1" x14ac:dyDescent="0.35">
      <c r="A114" s="6"/>
      <c r="B114" s="165">
        <f>'BAU cash flow forecast'!B68</f>
        <v>0</v>
      </c>
      <c r="C114" s="132">
        <f>'BAU cash flow forecast'!C68+'BAU cash flow forecast'!C68*C115</f>
        <v>0</v>
      </c>
      <c r="D114" s="132">
        <f>'BAU cash flow forecast'!D68+'BAU cash flow forecast'!D68*D115</f>
        <v>0</v>
      </c>
      <c r="E114" s="132">
        <f>'BAU cash flow forecast'!E68+'BAU cash flow forecast'!E68*E115</f>
        <v>0</v>
      </c>
      <c r="F114" s="75">
        <f t="shared" si="3"/>
        <v>0</v>
      </c>
    </row>
    <row r="115" spans="1:6" s="1" customFormat="1" x14ac:dyDescent="0.35">
      <c r="A115" s="103" t="s">
        <v>111</v>
      </c>
      <c r="B115" s="174"/>
      <c r="C115" s="102"/>
      <c r="D115" s="102"/>
      <c r="E115" s="102"/>
      <c r="F115" s="129"/>
    </row>
    <row r="116" spans="1:6" s="1" customFormat="1" x14ac:dyDescent="0.35">
      <c r="A116" s="6"/>
      <c r="B116" s="165">
        <f>'BAU cash flow forecast'!B69</f>
        <v>0</v>
      </c>
      <c r="C116" s="132">
        <f>'BAU cash flow forecast'!C69+'BAU cash flow forecast'!C69*C117</f>
        <v>0</v>
      </c>
      <c r="D116" s="132">
        <f>'BAU cash flow forecast'!D69+'BAU cash flow forecast'!D69*D117</f>
        <v>0</v>
      </c>
      <c r="E116" s="132">
        <f>'BAU cash flow forecast'!E69+'BAU cash flow forecast'!E69*E117</f>
        <v>0</v>
      </c>
      <c r="F116" s="75">
        <f t="shared" si="3"/>
        <v>0</v>
      </c>
    </row>
    <row r="117" spans="1:6" s="1" customFormat="1" x14ac:dyDescent="0.35">
      <c r="A117" s="103" t="s">
        <v>111</v>
      </c>
      <c r="B117" s="174"/>
      <c r="C117" s="102"/>
      <c r="D117" s="102"/>
      <c r="E117" s="102"/>
      <c r="F117" s="129"/>
    </row>
    <row r="118" spans="1:6" s="1" customFormat="1" x14ac:dyDescent="0.35">
      <c r="A118" s="6"/>
      <c r="B118" s="165">
        <f>'BAU cash flow forecast'!B70</f>
        <v>0</v>
      </c>
      <c r="C118" s="132">
        <f>'BAU cash flow forecast'!C70+'BAU cash flow forecast'!C70*C119</f>
        <v>0</v>
      </c>
      <c r="D118" s="132">
        <f>'BAU cash flow forecast'!D70+'BAU cash flow forecast'!D70*D119</f>
        <v>0</v>
      </c>
      <c r="E118" s="132">
        <f>'BAU cash flow forecast'!E70+'BAU cash flow forecast'!E70*E119</f>
        <v>0</v>
      </c>
      <c r="F118" s="75">
        <f t="shared" si="3"/>
        <v>0</v>
      </c>
    </row>
    <row r="119" spans="1:6" s="1" customFormat="1" x14ac:dyDescent="0.35">
      <c r="A119" s="103" t="s">
        <v>111</v>
      </c>
      <c r="B119" s="174"/>
      <c r="C119" s="102"/>
      <c r="D119" s="102"/>
      <c r="E119" s="102"/>
      <c r="F119" s="129"/>
    </row>
    <row r="120" spans="1:6" s="1" customFormat="1" x14ac:dyDescent="0.35">
      <c r="A120" s="140"/>
      <c r="B120" s="165">
        <f>'BAU cash flow forecast'!B71</f>
        <v>0</v>
      </c>
      <c r="C120" s="132">
        <f>'BAU cash flow forecast'!C71+'BAU cash flow forecast'!C71*C121</f>
        <v>0</v>
      </c>
      <c r="D120" s="132">
        <f>'BAU cash flow forecast'!D71+'BAU cash flow forecast'!D71*D121</f>
        <v>0</v>
      </c>
      <c r="E120" s="132">
        <f>'BAU cash flow forecast'!E71+'BAU cash flow forecast'!E71*E121</f>
        <v>0</v>
      </c>
      <c r="F120" s="75">
        <f t="shared" si="3"/>
        <v>0</v>
      </c>
    </row>
    <row r="121" spans="1:6" s="1" customFormat="1" ht="15" thickBot="1" x14ac:dyDescent="0.4">
      <c r="A121" s="141" t="s">
        <v>111</v>
      </c>
      <c r="B121" s="174"/>
      <c r="C121" s="145"/>
      <c r="D121" s="145"/>
      <c r="E121" s="145"/>
      <c r="F121" s="148"/>
    </row>
    <row r="122" spans="1:6" s="1" customFormat="1" ht="15" thickBot="1" x14ac:dyDescent="0.4">
      <c r="B122" s="89"/>
      <c r="C122" s="149">
        <f>C106+C108+C110+C112+C114+C116+C118+C120</f>
        <v>0</v>
      </c>
      <c r="D122" s="79">
        <f>D106+D108+D110+D112+D114+D116+D118+D120</f>
        <v>0</v>
      </c>
      <c r="E122" s="79">
        <f>E106+E108+E110+E112+E114+E116+E118+E120</f>
        <v>0</v>
      </c>
      <c r="F122" s="80">
        <f>F106+F108+F110+F112+F114+F116+F118+F120</f>
        <v>0</v>
      </c>
    </row>
    <row r="123" spans="1:6" s="1" customFormat="1" ht="15" thickBot="1" x14ac:dyDescent="0.4">
      <c r="A123" s="44" t="s">
        <v>115</v>
      </c>
      <c r="B123" s="95" t="str">
        <f>B105</f>
        <v>Name of institution</v>
      </c>
      <c r="C123" s="82"/>
      <c r="D123" s="82"/>
      <c r="E123" s="82"/>
      <c r="F123" s="82">
        <f t="shared" ref="F123:F144" si="4">SUM(C123:E123)</f>
        <v>0</v>
      </c>
    </row>
    <row r="124" spans="1:6" s="1" customFormat="1" x14ac:dyDescent="0.35">
      <c r="A124" s="8"/>
      <c r="B124" s="165" t="e">
        <f>'BAU cash flow forecast'!#REF!</f>
        <v>#REF!</v>
      </c>
      <c r="C124" s="132" t="e">
        <f>'BAU cash flow forecast'!#REF!+'BAU cash flow forecast'!#REF!*'FMI Scenarios'!C125</f>
        <v>#REF!</v>
      </c>
      <c r="D124" s="132" t="e">
        <f>'BAU cash flow forecast'!#REF!+'BAU cash flow forecast'!#REF!*'FMI Scenarios'!D125</f>
        <v>#REF!</v>
      </c>
      <c r="E124" s="132" t="e">
        <f>'BAU cash flow forecast'!#REF!+'BAU cash flow forecast'!#REF!*'FMI Scenarios'!E125</f>
        <v>#REF!</v>
      </c>
      <c r="F124" s="75" t="e">
        <f t="shared" si="4"/>
        <v>#REF!</v>
      </c>
    </row>
    <row r="125" spans="1:6" s="1" customFormat="1" x14ac:dyDescent="0.35">
      <c r="A125" s="103" t="s">
        <v>111</v>
      </c>
      <c r="B125" s="174"/>
      <c r="C125" s="102"/>
      <c r="D125" s="102"/>
      <c r="E125" s="102"/>
      <c r="F125" s="129"/>
    </row>
    <row r="126" spans="1:6" s="1" customFormat="1" x14ac:dyDescent="0.35">
      <c r="A126" s="6"/>
      <c r="B126" s="165" t="e">
        <f>'BAU cash flow forecast'!#REF!</f>
        <v>#REF!</v>
      </c>
      <c r="C126" s="132" t="e">
        <f>'BAU cash flow forecast'!#REF!+'BAU cash flow forecast'!#REF!*C127</f>
        <v>#REF!</v>
      </c>
      <c r="D126" s="132" t="e">
        <f>'BAU cash flow forecast'!#REF!+'BAU cash flow forecast'!#REF!*D127</f>
        <v>#REF!</v>
      </c>
      <c r="E126" s="132" t="e">
        <f>'BAU cash flow forecast'!#REF!+'BAU cash flow forecast'!#REF!*E127</f>
        <v>#REF!</v>
      </c>
      <c r="F126" s="75" t="e">
        <f t="shared" si="4"/>
        <v>#REF!</v>
      </c>
    </row>
    <row r="127" spans="1:6" s="1" customFormat="1" x14ac:dyDescent="0.35">
      <c r="A127" s="103" t="s">
        <v>111</v>
      </c>
      <c r="B127" s="174"/>
      <c r="C127" s="102"/>
      <c r="D127" s="102"/>
      <c r="E127" s="102"/>
      <c r="F127" s="129"/>
    </row>
    <row r="128" spans="1:6" s="1" customFormat="1" x14ac:dyDescent="0.35">
      <c r="A128" s="6"/>
      <c r="B128" s="165" t="e">
        <f>'BAU cash flow forecast'!#REF!</f>
        <v>#REF!</v>
      </c>
      <c r="C128" s="132" t="e">
        <f>'BAU cash flow forecast'!#REF!+'BAU cash flow forecast'!#REF!*C129</f>
        <v>#REF!</v>
      </c>
      <c r="D128" s="132" t="e">
        <f>'BAU cash flow forecast'!#REF!+'BAU cash flow forecast'!#REF!*D129</f>
        <v>#REF!</v>
      </c>
      <c r="E128" s="132" t="e">
        <f>'BAU cash flow forecast'!#REF!+'BAU cash flow forecast'!#REF!*E129</f>
        <v>#REF!</v>
      </c>
      <c r="F128" s="75" t="e">
        <f t="shared" si="4"/>
        <v>#REF!</v>
      </c>
    </row>
    <row r="129" spans="1:6" s="1" customFormat="1" x14ac:dyDescent="0.35">
      <c r="A129" s="103" t="s">
        <v>111</v>
      </c>
      <c r="B129" s="174"/>
      <c r="C129" s="102"/>
      <c r="D129" s="102"/>
      <c r="E129" s="102"/>
      <c r="F129" s="129"/>
    </row>
    <row r="130" spans="1:6" s="1" customFormat="1" x14ac:dyDescent="0.35">
      <c r="A130" s="6"/>
      <c r="B130" s="165" t="e">
        <f>'BAU cash flow forecast'!#REF!</f>
        <v>#REF!</v>
      </c>
      <c r="C130" s="132" t="e">
        <f>'BAU cash flow forecast'!#REF!+'BAU cash flow forecast'!#REF!*C131</f>
        <v>#REF!</v>
      </c>
      <c r="D130" s="132" t="e">
        <f>'BAU cash flow forecast'!#REF!+'BAU cash flow forecast'!#REF!*D131</f>
        <v>#REF!</v>
      </c>
      <c r="E130" s="132" t="e">
        <f>'BAU cash flow forecast'!#REF!+'BAU cash flow forecast'!#REF!*E131</f>
        <v>#REF!</v>
      </c>
      <c r="F130" s="75" t="e">
        <f t="shared" si="4"/>
        <v>#REF!</v>
      </c>
    </row>
    <row r="131" spans="1:6" s="1" customFormat="1" x14ac:dyDescent="0.35">
      <c r="A131" s="103" t="s">
        <v>111</v>
      </c>
      <c r="B131" s="174"/>
      <c r="C131" s="102"/>
      <c r="D131" s="102"/>
      <c r="E131" s="102"/>
      <c r="F131" s="129"/>
    </row>
    <row r="132" spans="1:6" s="1" customFormat="1" x14ac:dyDescent="0.35">
      <c r="A132" s="6"/>
      <c r="B132" s="165" t="e">
        <f>'BAU cash flow forecast'!#REF!</f>
        <v>#REF!</v>
      </c>
      <c r="C132" s="132" t="e">
        <f>'BAU cash flow forecast'!#REF!+'BAU cash flow forecast'!#REF!*C133</f>
        <v>#REF!</v>
      </c>
      <c r="D132" s="132" t="e">
        <f>'BAU cash flow forecast'!#REF!+'BAU cash flow forecast'!#REF!*D133</f>
        <v>#REF!</v>
      </c>
      <c r="E132" s="132" t="e">
        <f>'BAU cash flow forecast'!#REF!+'BAU cash flow forecast'!#REF!*E133</f>
        <v>#REF!</v>
      </c>
      <c r="F132" s="75" t="e">
        <f t="shared" si="4"/>
        <v>#REF!</v>
      </c>
    </row>
    <row r="133" spans="1:6" s="1" customFormat="1" x14ac:dyDescent="0.35">
      <c r="A133" s="103" t="s">
        <v>111</v>
      </c>
      <c r="B133" s="174"/>
      <c r="C133" s="102"/>
      <c r="D133" s="102"/>
      <c r="E133" s="102"/>
      <c r="F133" s="129"/>
    </row>
    <row r="134" spans="1:6" s="1" customFormat="1" x14ac:dyDescent="0.35">
      <c r="A134" s="6"/>
      <c r="B134" s="165" t="e">
        <f>'BAU cash flow forecast'!#REF!</f>
        <v>#REF!</v>
      </c>
      <c r="C134" s="132" t="e">
        <f>'BAU cash flow forecast'!#REF!+'BAU cash flow forecast'!#REF!*C135</f>
        <v>#REF!</v>
      </c>
      <c r="D134" s="132" t="e">
        <f>'BAU cash flow forecast'!#REF!+'BAU cash flow forecast'!#REF!*D135</f>
        <v>#REF!</v>
      </c>
      <c r="E134" s="132" t="e">
        <f>'BAU cash flow forecast'!#REF!+'BAU cash flow forecast'!#REF!*E135</f>
        <v>#REF!</v>
      </c>
      <c r="F134" s="75" t="e">
        <f t="shared" si="4"/>
        <v>#REF!</v>
      </c>
    </row>
    <row r="135" spans="1:6" s="1" customFormat="1" x14ac:dyDescent="0.35">
      <c r="A135" s="103" t="s">
        <v>111</v>
      </c>
      <c r="B135" s="174"/>
      <c r="C135" s="102"/>
      <c r="D135" s="102"/>
      <c r="E135" s="102"/>
      <c r="F135" s="129"/>
    </row>
    <row r="136" spans="1:6" s="1" customFormat="1" x14ac:dyDescent="0.35">
      <c r="A136" s="6"/>
      <c r="B136" s="165" t="e">
        <f>'BAU cash flow forecast'!#REF!</f>
        <v>#REF!</v>
      </c>
      <c r="C136" s="132" t="e">
        <f>'BAU cash flow forecast'!#REF!+'BAU cash flow forecast'!#REF!*C137</f>
        <v>#REF!</v>
      </c>
      <c r="D136" s="132" t="e">
        <f>'BAU cash flow forecast'!#REF!+'BAU cash flow forecast'!#REF!*D137</f>
        <v>#REF!</v>
      </c>
      <c r="E136" s="132" t="e">
        <f>'BAU cash flow forecast'!#REF!+'BAU cash flow forecast'!#REF!*E137</f>
        <v>#REF!</v>
      </c>
      <c r="F136" s="75" t="e">
        <f t="shared" si="4"/>
        <v>#REF!</v>
      </c>
    </row>
    <row r="137" spans="1:6" s="1" customFormat="1" x14ac:dyDescent="0.35">
      <c r="A137" s="103" t="s">
        <v>111</v>
      </c>
      <c r="B137" s="174"/>
      <c r="C137" s="102"/>
      <c r="D137" s="102"/>
      <c r="E137" s="102"/>
      <c r="F137" s="129"/>
    </row>
    <row r="138" spans="1:6" s="1" customFormat="1" x14ac:dyDescent="0.35">
      <c r="A138" s="6"/>
      <c r="B138" s="165" t="e">
        <f>'BAU cash flow forecast'!#REF!</f>
        <v>#REF!</v>
      </c>
      <c r="C138" s="132" t="e">
        <f>'BAU cash flow forecast'!#REF!+'BAU cash flow forecast'!#REF!*C139</f>
        <v>#REF!</v>
      </c>
      <c r="D138" s="132" t="e">
        <f>'BAU cash flow forecast'!#REF!+'BAU cash flow forecast'!#REF!*D139</f>
        <v>#REF!</v>
      </c>
      <c r="E138" s="132" t="e">
        <f>'BAU cash flow forecast'!#REF!+'BAU cash flow forecast'!#REF!*E139</f>
        <v>#REF!</v>
      </c>
      <c r="F138" s="75" t="e">
        <f t="shared" si="4"/>
        <v>#REF!</v>
      </c>
    </row>
    <row r="139" spans="1:6" s="1" customFormat="1" x14ac:dyDescent="0.35">
      <c r="A139" s="103" t="s">
        <v>111</v>
      </c>
      <c r="B139" s="174"/>
      <c r="C139" s="102"/>
      <c r="D139" s="102"/>
      <c r="E139" s="102"/>
      <c r="F139" s="129"/>
    </row>
    <row r="140" spans="1:6" s="1" customFormat="1" x14ac:dyDescent="0.35">
      <c r="A140" s="6"/>
      <c r="B140" s="165" t="e">
        <f>'BAU cash flow forecast'!#REF!</f>
        <v>#REF!</v>
      </c>
      <c r="C140" s="132" t="e">
        <f>'BAU cash flow forecast'!#REF!+'BAU cash flow forecast'!#REF!*C141</f>
        <v>#REF!</v>
      </c>
      <c r="D140" s="132" t="e">
        <f>'BAU cash flow forecast'!#REF!+'BAU cash flow forecast'!#REF!*D141</f>
        <v>#REF!</v>
      </c>
      <c r="E140" s="132" t="e">
        <f>'BAU cash flow forecast'!#REF!+'BAU cash flow forecast'!#REF!*E141</f>
        <v>#REF!</v>
      </c>
      <c r="F140" s="75" t="e">
        <f t="shared" si="4"/>
        <v>#REF!</v>
      </c>
    </row>
    <row r="141" spans="1:6" s="1" customFormat="1" x14ac:dyDescent="0.35">
      <c r="A141" s="103" t="s">
        <v>111</v>
      </c>
      <c r="B141" s="174"/>
      <c r="C141" s="102"/>
      <c r="D141" s="102"/>
      <c r="E141" s="102"/>
      <c r="F141" s="129"/>
    </row>
    <row r="142" spans="1:6" s="1" customFormat="1" x14ac:dyDescent="0.35">
      <c r="A142" s="6"/>
      <c r="B142" s="165" t="e">
        <f>'BAU cash flow forecast'!#REF!</f>
        <v>#REF!</v>
      </c>
      <c r="C142" s="132" t="e">
        <f>'BAU cash flow forecast'!#REF!+'BAU cash flow forecast'!#REF!*C143</f>
        <v>#REF!</v>
      </c>
      <c r="D142" s="132" t="e">
        <f>'BAU cash flow forecast'!#REF!+'BAU cash flow forecast'!#REF!*D143</f>
        <v>#REF!</v>
      </c>
      <c r="E142" s="132" t="e">
        <f>'BAU cash flow forecast'!#REF!+'BAU cash flow forecast'!#REF!*E143</f>
        <v>#REF!</v>
      </c>
      <c r="F142" s="75" t="e">
        <f t="shared" si="4"/>
        <v>#REF!</v>
      </c>
    </row>
    <row r="143" spans="1:6" s="1" customFormat="1" x14ac:dyDescent="0.35">
      <c r="A143" s="103" t="s">
        <v>111</v>
      </c>
      <c r="B143" s="174"/>
      <c r="C143" s="102"/>
      <c r="D143" s="102"/>
      <c r="E143" s="102"/>
      <c r="F143" s="129"/>
    </row>
    <row r="144" spans="1:6" s="1" customFormat="1" x14ac:dyDescent="0.35">
      <c r="A144" s="6"/>
      <c r="B144" s="165" t="e">
        <f>'BAU cash flow forecast'!#REF!</f>
        <v>#REF!</v>
      </c>
      <c r="C144" s="132" t="e">
        <f>'BAU cash flow forecast'!#REF!+'BAU cash flow forecast'!#REF!*C145</f>
        <v>#REF!</v>
      </c>
      <c r="D144" s="132" t="e">
        <f>'BAU cash flow forecast'!#REF!+'BAU cash flow forecast'!#REF!*D145</f>
        <v>#REF!</v>
      </c>
      <c r="E144" s="132" t="e">
        <f>'BAU cash flow forecast'!#REF!+'BAU cash flow forecast'!#REF!*E145</f>
        <v>#REF!</v>
      </c>
      <c r="F144" s="75" t="e">
        <f t="shared" si="4"/>
        <v>#REF!</v>
      </c>
    </row>
    <row r="145" spans="1:6" s="1" customFormat="1" ht="15" thickBot="1" x14ac:dyDescent="0.4">
      <c r="A145" s="131" t="s">
        <v>111</v>
      </c>
      <c r="B145" s="174"/>
      <c r="C145" s="145"/>
      <c r="D145" s="145"/>
      <c r="E145" s="145"/>
      <c r="F145" s="148"/>
    </row>
    <row r="146" spans="1:6" s="1" customFormat="1" ht="15" thickBot="1" x14ac:dyDescent="0.4">
      <c r="B146" s="89"/>
      <c r="C146" s="149" t="e">
        <f>C124+C126+C128+C130+C132+C134+C136+C138+C140+C142+C144</f>
        <v>#REF!</v>
      </c>
      <c r="D146" s="79" t="e">
        <f>D124+D126+D128+D130+D132+D134+D136+D138+D140+D142+D144</f>
        <v>#REF!</v>
      </c>
      <c r="E146" s="79" t="e">
        <f>E124+E126+E128+E130+E132+E134+E136+E138+E140+E142+E144</f>
        <v>#REF!</v>
      </c>
      <c r="F146" s="80" t="e">
        <f>F124+F126+F128+F130+F132+F134+F136+F138+F140+F142+F144</f>
        <v>#REF!</v>
      </c>
    </row>
    <row r="147" spans="1:6" s="1" customFormat="1" x14ac:dyDescent="0.35">
      <c r="B147" s="89"/>
      <c r="C147" s="130"/>
      <c r="D147" s="130"/>
      <c r="E147" s="130"/>
      <c r="F147" s="130"/>
    </row>
    <row r="148" spans="1:6" s="1" customFormat="1" ht="15" thickBot="1" x14ac:dyDescent="0.4">
      <c r="A148" s="44" t="s">
        <v>67</v>
      </c>
      <c r="B148" s="89"/>
      <c r="C148" s="81"/>
      <c r="D148" s="81"/>
      <c r="E148" s="81"/>
      <c r="F148" s="81"/>
    </row>
    <row r="149" spans="1:6" s="1" customFormat="1" x14ac:dyDescent="0.35">
      <c r="A149" s="133" t="s">
        <v>68</v>
      </c>
      <c r="B149" s="98"/>
      <c r="C149" s="83"/>
      <c r="D149" s="83"/>
      <c r="E149" s="83"/>
      <c r="F149" s="84"/>
    </row>
    <row r="150" spans="1:6" s="1" customFormat="1" x14ac:dyDescent="0.35">
      <c r="A150" s="42" t="s">
        <v>69</v>
      </c>
      <c r="B150" s="95" t="s">
        <v>70</v>
      </c>
      <c r="C150" s="82"/>
      <c r="D150" s="82"/>
      <c r="E150" s="82"/>
      <c r="F150" s="85"/>
    </row>
    <row r="151" spans="1:6" s="1" customFormat="1" x14ac:dyDescent="0.35">
      <c r="A151" s="165">
        <f>'BAU cash flow forecast'!A82</f>
        <v>0</v>
      </c>
      <c r="B151" s="165">
        <f>'BAU cash flow forecast'!B82</f>
        <v>0</v>
      </c>
      <c r="C151" s="107">
        <f>'BAU cash flow forecast'!C82+'BAU cash flow forecast'!C82*'FMI Scenarios'!C152</f>
        <v>0</v>
      </c>
      <c r="D151" s="107">
        <f>'BAU cash flow forecast'!D82+'BAU cash flow forecast'!D82*'FMI Scenarios'!D152</f>
        <v>0</v>
      </c>
      <c r="E151" s="107">
        <f>'BAU cash flow forecast'!E82+'BAU cash flow forecast'!E82*'FMI Scenarios'!E152</f>
        <v>0</v>
      </c>
      <c r="F151" s="120">
        <f>SUM(C151:E151)</f>
        <v>0</v>
      </c>
    </row>
    <row r="152" spans="1:6" s="1" customFormat="1" x14ac:dyDescent="0.35">
      <c r="A152" s="103" t="s">
        <v>111</v>
      </c>
      <c r="B152" s="91"/>
      <c r="C152" s="102"/>
      <c r="D152" s="102"/>
      <c r="E152" s="102"/>
      <c r="F152" s="134"/>
    </row>
    <row r="153" spans="1:6" s="1" customFormat="1" x14ac:dyDescent="0.35">
      <c r="A153" s="165">
        <f>'BAU cash flow forecast'!A83</f>
        <v>0</v>
      </c>
      <c r="B153" s="165">
        <f>'BAU cash flow forecast'!B83</f>
        <v>0</v>
      </c>
      <c r="C153" s="107">
        <f>'BAU cash flow forecast'!C83+'BAU cash flow forecast'!C83*'FMI Scenarios'!C154</f>
        <v>0</v>
      </c>
      <c r="D153" s="107">
        <f>'BAU cash flow forecast'!D83+'BAU cash flow forecast'!D83*'FMI Scenarios'!D154</f>
        <v>0</v>
      </c>
      <c r="E153" s="107">
        <f>'BAU cash flow forecast'!E83+'BAU cash flow forecast'!E83*'FMI Scenarios'!E154</f>
        <v>0</v>
      </c>
      <c r="F153" s="120">
        <f>SUM(C153:E153)</f>
        <v>0</v>
      </c>
    </row>
    <row r="154" spans="1:6" s="1" customFormat="1" x14ac:dyDescent="0.35">
      <c r="A154" s="103" t="s">
        <v>111</v>
      </c>
      <c r="B154" s="91"/>
      <c r="C154" s="102"/>
      <c r="D154" s="102"/>
      <c r="E154" s="102"/>
      <c r="F154" s="134"/>
    </row>
    <row r="155" spans="1:6" s="1" customFormat="1" x14ac:dyDescent="0.35">
      <c r="A155" s="165">
        <f>'BAU cash flow forecast'!A84</f>
        <v>0</v>
      </c>
      <c r="B155" s="165">
        <f>'BAU cash flow forecast'!B84</f>
        <v>0</v>
      </c>
      <c r="C155" s="107">
        <f>'BAU cash flow forecast'!C84+'BAU cash flow forecast'!C84*'FMI Scenarios'!C156</f>
        <v>0</v>
      </c>
      <c r="D155" s="107">
        <f>'BAU cash flow forecast'!D84+'BAU cash flow forecast'!D84*'FMI Scenarios'!D156</f>
        <v>0</v>
      </c>
      <c r="E155" s="107">
        <f>'BAU cash flow forecast'!E84+'BAU cash flow forecast'!E84*'FMI Scenarios'!E156</f>
        <v>0</v>
      </c>
      <c r="F155" s="120">
        <f>SUM(C155:E155)</f>
        <v>0</v>
      </c>
    </row>
    <row r="156" spans="1:6" s="1" customFormat="1" x14ac:dyDescent="0.35">
      <c r="A156" s="103" t="s">
        <v>111</v>
      </c>
      <c r="B156" s="91"/>
      <c r="C156" s="102"/>
      <c r="D156" s="102"/>
      <c r="E156" s="102"/>
      <c r="F156" s="134"/>
    </row>
    <row r="157" spans="1:6" s="1" customFormat="1" x14ac:dyDescent="0.35">
      <c r="A157" s="165">
        <f>'BAU cash flow forecast'!A85</f>
        <v>0</v>
      </c>
      <c r="B157" s="165">
        <f>'BAU cash flow forecast'!B85</f>
        <v>0</v>
      </c>
      <c r="C157" s="107">
        <f>'BAU cash flow forecast'!C85+'BAU cash flow forecast'!C85*'FMI Scenarios'!C158</f>
        <v>0</v>
      </c>
      <c r="D157" s="107">
        <f>'BAU cash flow forecast'!D85+'BAU cash flow forecast'!D85*'FMI Scenarios'!D158</f>
        <v>0</v>
      </c>
      <c r="E157" s="107">
        <f>'BAU cash flow forecast'!E85+'BAU cash flow forecast'!E85*'FMI Scenarios'!E158</f>
        <v>0</v>
      </c>
      <c r="F157" s="120">
        <f>SUM(C157:E157)</f>
        <v>0</v>
      </c>
    </row>
    <row r="158" spans="1:6" s="1" customFormat="1" x14ac:dyDescent="0.35">
      <c r="A158" s="103" t="s">
        <v>111</v>
      </c>
      <c r="B158" s="91"/>
      <c r="C158" s="102"/>
      <c r="D158" s="102"/>
      <c r="E158" s="102"/>
      <c r="F158" s="134"/>
    </row>
    <row r="159" spans="1:6" s="1" customFormat="1" x14ac:dyDescent="0.35">
      <c r="A159" s="165">
        <f>'BAU cash flow forecast'!A86</f>
        <v>0</v>
      </c>
      <c r="B159" s="165">
        <f>'BAU cash flow forecast'!B86</f>
        <v>0</v>
      </c>
      <c r="C159" s="107">
        <f>'BAU cash flow forecast'!C86+'BAU cash flow forecast'!C86*'FMI Scenarios'!C160</f>
        <v>0</v>
      </c>
      <c r="D159" s="107">
        <f>'BAU cash flow forecast'!D86+'BAU cash flow forecast'!D86*'FMI Scenarios'!D160</f>
        <v>0</v>
      </c>
      <c r="E159" s="107">
        <f>'BAU cash flow forecast'!E86+'BAU cash flow forecast'!E86*'FMI Scenarios'!E160</f>
        <v>0</v>
      </c>
      <c r="F159" s="120">
        <f>SUM(C159:E159)</f>
        <v>0</v>
      </c>
    </row>
    <row r="160" spans="1:6" s="1" customFormat="1" x14ac:dyDescent="0.35">
      <c r="A160" s="103" t="s">
        <v>111</v>
      </c>
      <c r="B160" s="91"/>
      <c r="C160" s="102"/>
      <c r="D160" s="102"/>
      <c r="E160" s="102"/>
      <c r="F160" s="134"/>
    </row>
    <row r="161" spans="1:6" s="1" customFormat="1" x14ac:dyDescent="0.35">
      <c r="A161" s="165">
        <f>'BAU cash flow forecast'!A87</f>
        <v>0</v>
      </c>
      <c r="B161" s="165">
        <f>'BAU cash flow forecast'!B87</f>
        <v>0</v>
      </c>
      <c r="C161" s="107">
        <f>'BAU cash flow forecast'!C87+'BAU cash flow forecast'!C87*'FMI Scenarios'!C162</f>
        <v>0</v>
      </c>
      <c r="D161" s="107">
        <f>'BAU cash flow forecast'!D87+'BAU cash flow forecast'!D87*'FMI Scenarios'!D162</f>
        <v>0</v>
      </c>
      <c r="E161" s="107">
        <f>'BAU cash flow forecast'!E87+'BAU cash flow forecast'!E87*'FMI Scenarios'!E162</f>
        <v>0</v>
      </c>
      <c r="F161" s="120">
        <f>SUM(C161:E161)</f>
        <v>0</v>
      </c>
    </row>
    <row r="162" spans="1:6" s="1" customFormat="1" x14ac:dyDescent="0.35">
      <c r="A162" s="103" t="s">
        <v>111</v>
      </c>
      <c r="B162" s="91"/>
      <c r="C162" s="102"/>
      <c r="D162" s="102"/>
      <c r="E162" s="102"/>
      <c r="F162" s="134"/>
    </row>
    <row r="163" spans="1:6" s="1" customFormat="1" x14ac:dyDescent="0.35">
      <c r="A163" s="165">
        <f>'BAU cash flow forecast'!A88</f>
        <v>0</v>
      </c>
      <c r="B163" s="165">
        <f>'BAU cash flow forecast'!B88</f>
        <v>0</v>
      </c>
      <c r="C163" s="107">
        <f>'BAU cash flow forecast'!C88+'BAU cash flow forecast'!C88*'FMI Scenarios'!C164</f>
        <v>0</v>
      </c>
      <c r="D163" s="107">
        <f>'BAU cash flow forecast'!D88+'BAU cash flow forecast'!D88*'FMI Scenarios'!D164</f>
        <v>0</v>
      </c>
      <c r="E163" s="107">
        <f>'BAU cash flow forecast'!E88+'BAU cash flow forecast'!E88*'FMI Scenarios'!E164</f>
        <v>0</v>
      </c>
      <c r="F163" s="120">
        <f>SUM(C163:E163)</f>
        <v>0</v>
      </c>
    </row>
    <row r="164" spans="1:6" s="1" customFormat="1" x14ac:dyDescent="0.35">
      <c r="A164" s="103" t="s">
        <v>111</v>
      </c>
      <c r="B164" s="91"/>
      <c r="C164" s="102"/>
      <c r="D164" s="102"/>
      <c r="E164" s="102"/>
      <c r="F164" s="134"/>
    </row>
    <row r="165" spans="1:6" s="1" customFormat="1" x14ac:dyDescent="0.35">
      <c r="A165" s="165">
        <f>'BAU cash flow forecast'!A89</f>
        <v>0</v>
      </c>
      <c r="B165" s="165">
        <f>'BAU cash flow forecast'!B89</f>
        <v>0</v>
      </c>
      <c r="C165" s="107">
        <f>'BAU cash flow forecast'!C89+'BAU cash flow forecast'!C89*'FMI Scenarios'!C166</f>
        <v>0</v>
      </c>
      <c r="D165" s="107">
        <f>'BAU cash flow forecast'!D89+'BAU cash flow forecast'!D89*'FMI Scenarios'!D166</f>
        <v>0</v>
      </c>
      <c r="E165" s="107">
        <f>'BAU cash flow forecast'!E89+'BAU cash flow forecast'!E89*'FMI Scenarios'!E166</f>
        <v>0</v>
      </c>
      <c r="F165" s="120">
        <f>SUM(C165:E165)</f>
        <v>0</v>
      </c>
    </row>
    <row r="166" spans="1:6" s="1" customFormat="1" x14ac:dyDescent="0.35">
      <c r="A166" s="103" t="s">
        <v>111</v>
      </c>
      <c r="B166" s="91"/>
      <c r="C166" s="102"/>
      <c r="D166" s="102"/>
      <c r="E166" s="102"/>
      <c r="F166" s="134"/>
    </row>
    <row r="167" spans="1:6" s="1" customFormat="1" x14ac:dyDescent="0.35">
      <c r="A167" s="165">
        <f>'BAU cash flow forecast'!A90</f>
        <v>0</v>
      </c>
      <c r="B167" s="165">
        <f>'BAU cash flow forecast'!B90</f>
        <v>0</v>
      </c>
      <c r="C167" s="107">
        <f>'BAU cash flow forecast'!C90+'BAU cash flow forecast'!C90*'FMI Scenarios'!C168</f>
        <v>0</v>
      </c>
      <c r="D167" s="107">
        <f>'BAU cash flow forecast'!D90+'BAU cash flow forecast'!D90*'FMI Scenarios'!D168</f>
        <v>0</v>
      </c>
      <c r="E167" s="107">
        <f>'BAU cash flow forecast'!E90+'BAU cash flow forecast'!E90*'FMI Scenarios'!E168</f>
        <v>0</v>
      </c>
      <c r="F167" s="120">
        <f>SUM(C167:E167)</f>
        <v>0</v>
      </c>
    </row>
    <row r="168" spans="1:6" s="1" customFormat="1" x14ac:dyDescent="0.35">
      <c r="A168" s="103" t="s">
        <v>111</v>
      </c>
      <c r="B168" s="91"/>
      <c r="C168" s="102"/>
      <c r="D168" s="102"/>
      <c r="E168" s="102"/>
      <c r="F168" s="134"/>
    </row>
    <row r="169" spans="1:6" s="1" customFormat="1" x14ac:dyDescent="0.35">
      <c r="A169" s="165">
        <f>'BAU cash flow forecast'!A91</f>
        <v>0</v>
      </c>
      <c r="B169" s="165">
        <f>'BAU cash flow forecast'!B91</f>
        <v>0</v>
      </c>
      <c r="C169" s="107">
        <f>'BAU cash flow forecast'!C91+'BAU cash flow forecast'!C91*'FMI Scenarios'!C170</f>
        <v>0</v>
      </c>
      <c r="D169" s="107">
        <f>'BAU cash flow forecast'!D91+'BAU cash flow forecast'!D91*'FMI Scenarios'!D170</f>
        <v>0</v>
      </c>
      <c r="E169" s="107">
        <f>'BAU cash flow forecast'!E91+'BAU cash flow forecast'!E91*'FMI Scenarios'!E170</f>
        <v>0</v>
      </c>
      <c r="F169" s="135">
        <f>SUM(C169:E169)</f>
        <v>0</v>
      </c>
    </row>
    <row r="170" spans="1:6" s="1" customFormat="1" ht="15" thickBot="1" x14ac:dyDescent="0.4">
      <c r="A170" s="136" t="s">
        <v>111</v>
      </c>
      <c r="B170" s="137"/>
      <c r="C170" s="145"/>
      <c r="D170" s="145"/>
      <c r="E170" s="145"/>
      <c r="F170" s="146"/>
    </row>
    <row r="171" spans="1:6" s="1" customFormat="1" ht="15" thickBot="1" x14ac:dyDescent="0.4">
      <c r="B171" s="89"/>
      <c r="C171" s="149">
        <f>C151+C153+C155+C157+C159+C161+C163+C165+C167+C169</f>
        <v>0</v>
      </c>
      <c r="D171" s="79">
        <f>D151+D153+D155+D157+D159+D161+D163+D165+D167+D169</f>
        <v>0</v>
      </c>
      <c r="E171" s="79">
        <f>E151+E153+E155+E157+E159+E161+E163+E165+E167+E169</f>
        <v>0</v>
      </c>
      <c r="F171" s="80">
        <f>F151+F153+F155+F157+F159+F161+F163+F165+F167+F169</f>
        <v>0</v>
      </c>
    </row>
    <row r="172" spans="1:6" s="1" customFormat="1" ht="18" thickBot="1" x14ac:dyDescent="0.4">
      <c r="A172" s="126" t="s">
        <v>71</v>
      </c>
      <c r="B172" s="95"/>
      <c r="C172" s="82"/>
      <c r="D172" s="82"/>
      <c r="E172" s="82"/>
      <c r="F172" s="82"/>
    </row>
    <row r="173" spans="1:6" s="1" customFormat="1" x14ac:dyDescent="0.35">
      <c r="A173" s="127" t="str">
        <f>A150</f>
        <v>Type of funding (EQUITY/LOAN)</v>
      </c>
      <c r="B173" s="128" t="s">
        <v>70</v>
      </c>
      <c r="C173" s="83"/>
      <c r="D173" s="83"/>
      <c r="E173" s="83"/>
      <c r="F173" s="84"/>
    </row>
    <row r="174" spans="1:6" s="1" customFormat="1" x14ac:dyDescent="0.35">
      <c r="A174" s="165">
        <f>'BAU cash flow forecast'!A95</f>
        <v>0</v>
      </c>
      <c r="B174" s="165">
        <f>'BAU cash flow forecast'!B95</f>
        <v>0</v>
      </c>
      <c r="C174" s="132">
        <f>'BAU cash flow forecast'!C95+'BAU cash flow forecast'!C95*'FMI Scenarios'!C175</f>
        <v>0</v>
      </c>
      <c r="D174" s="132">
        <f>'BAU cash flow forecast'!D95+'BAU cash flow forecast'!D95*'FMI Scenarios'!D175</f>
        <v>0</v>
      </c>
      <c r="E174" s="132">
        <f>'BAU cash flow forecast'!E95+'BAU cash flow forecast'!E95*'FMI Scenarios'!E175</f>
        <v>0</v>
      </c>
      <c r="F174" s="120">
        <f>SUM(C174:E174)</f>
        <v>0</v>
      </c>
    </row>
    <row r="175" spans="1:6" s="1" customFormat="1" x14ac:dyDescent="0.35">
      <c r="A175" s="103" t="s">
        <v>111</v>
      </c>
      <c r="B175" s="91"/>
      <c r="C175" s="139"/>
      <c r="D175" s="139"/>
      <c r="E175" s="139"/>
      <c r="F175" s="134"/>
    </row>
    <row r="176" spans="1:6" s="1" customFormat="1" x14ac:dyDescent="0.35">
      <c r="A176" s="165">
        <f>'BAU cash flow forecast'!A96</f>
        <v>0</v>
      </c>
      <c r="B176" s="165">
        <f>'BAU cash flow forecast'!B96</f>
        <v>0</v>
      </c>
      <c r="C176" s="132">
        <f>'BAU cash flow forecast'!C96+'BAU cash flow forecast'!C96*'FMI Scenarios'!C177</f>
        <v>0</v>
      </c>
      <c r="D176" s="132">
        <f>'BAU cash flow forecast'!D96+'BAU cash flow forecast'!D96*'FMI Scenarios'!D177</f>
        <v>0</v>
      </c>
      <c r="E176" s="132">
        <f>'BAU cash flow forecast'!E96+'BAU cash flow forecast'!E96*'FMI Scenarios'!E177</f>
        <v>0</v>
      </c>
      <c r="F176" s="120">
        <f>SUM(C176:E176)</f>
        <v>0</v>
      </c>
    </row>
    <row r="177" spans="1:6" s="1" customFormat="1" x14ac:dyDescent="0.35">
      <c r="A177" s="103" t="s">
        <v>111</v>
      </c>
      <c r="B177" s="91"/>
      <c r="C177" s="139"/>
      <c r="D177" s="139"/>
      <c r="E177" s="139"/>
      <c r="F177" s="134"/>
    </row>
    <row r="178" spans="1:6" s="1" customFormat="1" x14ac:dyDescent="0.35">
      <c r="A178" s="165">
        <f>'BAU cash flow forecast'!A97</f>
        <v>0</v>
      </c>
      <c r="B178" s="165">
        <f>'BAU cash flow forecast'!B97</f>
        <v>0</v>
      </c>
      <c r="C178" s="132">
        <f>'BAU cash flow forecast'!C97+'BAU cash flow forecast'!C97*'FMI Scenarios'!C179</f>
        <v>0</v>
      </c>
      <c r="D178" s="132">
        <f>'BAU cash flow forecast'!D97+'BAU cash flow forecast'!D97*'FMI Scenarios'!D179</f>
        <v>0</v>
      </c>
      <c r="E178" s="132">
        <f>'BAU cash flow forecast'!E97+'BAU cash flow forecast'!E97*'FMI Scenarios'!E179</f>
        <v>0</v>
      </c>
      <c r="F178" s="120">
        <f>SUM(C178:E178)</f>
        <v>0</v>
      </c>
    </row>
    <row r="179" spans="1:6" s="1" customFormat="1" x14ac:dyDescent="0.35">
      <c r="A179" s="103" t="s">
        <v>111</v>
      </c>
      <c r="B179" s="91"/>
      <c r="C179" s="139"/>
      <c r="D179" s="139"/>
      <c r="E179" s="139"/>
      <c r="F179" s="134"/>
    </row>
    <row r="180" spans="1:6" s="1" customFormat="1" x14ac:dyDescent="0.35">
      <c r="A180" s="165">
        <f>'BAU cash flow forecast'!A98</f>
        <v>0</v>
      </c>
      <c r="B180" s="165">
        <f>'BAU cash flow forecast'!B98</f>
        <v>0</v>
      </c>
      <c r="C180" s="132">
        <f>'BAU cash flow forecast'!C98+'BAU cash flow forecast'!C98*'FMI Scenarios'!C181</f>
        <v>0</v>
      </c>
      <c r="D180" s="132">
        <f>'BAU cash flow forecast'!D98+'BAU cash flow forecast'!D98*'FMI Scenarios'!D181</f>
        <v>0</v>
      </c>
      <c r="E180" s="132">
        <f>'BAU cash flow forecast'!E98+'BAU cash flow forecast'!E98*'FMI Scenarios'!E181</f>
        <v>0</v>
      </c>
      <c r="F180" s="120">
        <f>SUM(C180:E180)</f>
        <v>0</v>
      </c>
    </row>
    <row r="181" spans="1:6" s="1" customFormat="1" x14ac:dyDescent="0.35">
      <c r="A181" s="103" t="s">
        <v>111</v>
      </c>
      <c r="B181" s="91"/>
      <c r="C181" s="139"/>
      <c r="D181" s="139"/>
      <c r="E181" s="139"/>
      <c r="F181" s="134"/>
    </row>
    <row r="182" spans="1:6" s="1" customFormat="1" x14ac:dyDescent="0.35">
      <c r="A182" s="165">
        <f>'BAU cash flow forecast'!A99</f>
        <v>0</v>
      </c>
      <c r="B182" s="165">
        <f>'BAU cash flow forecast'!B99</f>
        <v>0</v>
      </c>
      <c r="C182" s="132">
        <f>'BAU cash flow forecast'!C99+'BAU cash flow forecast'!C99*'FMI Scenarios'!C183</f>
        <v>0</v>
      </c>
      <c r="D182" s="132">
        <f>'BAU cash flow forecast'!D99+'BAU cash flow forecast'!D99*'FMI Scenarios'!D183</f>
        <v>0</v>
      </c>
      <c r="E182" s="132">
        <f>'BAU cash flow forecast'!E99+'BAU cash flow forecast'!E99*'FMI Scenarios'!E183</f>
        <v>0</v>
      </c>
      <c r="F182" s="120">
        <f>SUM(C182:E182)</f>
        <v>0</v>
      </c>
    </row>
    <row r="183" spans="1:6" s="1" customFormat="1" x14ac:dyDescent="0.35">
      <c r="A183" s="103" t="s">
        <v>111</v>
      </c>
      <c r="B183" s="91"/>
      <c r="C183" s="139"/>
      <c r="D183" s="139"/>
      <c r="E183" s="139"/>
      <c r="F183" s="134"/>
    </row>
    <row r="184" spans="1:6" s="1" customFormat="1" x14ac:dyDescent="0.35">
      <c r="A184" s="165">
        <f>'BAU cash flow forecast'!A100</f>
        <v>0</v>
      </c>
      <c r="B184" s="165">
        <f>'BAU cash flow forecast'!B100</f>
        <v>0</v>
      </c>
      <c r="C184" s="132">
        <f>'BAU cash flow forecast'!C100+'BAU cash flow forecast'!C100*'FMI Scenarios'!C185</f>
        <v>0</v>
      </c>
      <c r="D184" s="132">
        <f>'BAU cash flow forecast'!D100+'BAU cash flow forecast'!D100*'FMI Scenarios'!D185</f>
        <v>0</v>
      </c>
      <c r="E184" s="132">
        <f>'BAU cash flow forecast'!E100+'BAU cash flow forecast'!E100*'FMI Scenarios'!E185</f>
        <v>0</v>
      </c>
      <c r="F184" s="120">
        <f>SUM(C184:E184)</f>
        <v>0</v>
      </c>
    </row>
    <row r="185" spans="1:6" s="1" customFormat="1" ht="15" thickBot="1" x14ac:dyDescent="0.4">
      <c r="A185" s="131" t="s">
        <v>111</v>
      </c>
      <c r="B185" s="137"/>
      <c r="C185" s="147"/>
      <c r="D185" s="147"/>
      <c r="E185" s="147"/>
      <c r="F185" s="138"/>
    </row>
    <row r="186" spans="1:6" s="1" customFormat="1" ht="15" thickBot="1" x14ac:dyDescent="0.4">
      <c r="B186" s="89"/>
      <c r="C186" s="149">
        <f>C174+C176+C178+C180+C182+C184</f>
        <v>0</v>
      </c>
      <c r="D186" s="79">
        <f>D174+D176+D178+D180+D182+D184</f>
        <v>0</v>
      </c>
      <c r="E186" s="79">
        <f>E174+E176+E178+E180+E182+E184</f>
        <v>0</v>
      </c>
      <c r="F186" s="80">
        <f>F174+F176+F178+F180+F182+F184</f>
        <v>0</v>
      </c>
    </row>
    <row r="187" spans="1:6" s="1" customFormat="1" x14ac:dyDescent="0.35">
      <c r="B187" s="89"/>
      <c r="C187" s="81"/>
      <c r="D187" s="81"/>
      <c r="E187" s="81"/>
      <c r="F187" s="81"/>
    </row>
    <row r="188" spans="1:6" s="1" customFormat="1" x14ac:dyDescent="0.35">
      <c r="A188" s="167" t="e">
        <f>'BAU cash flow forecast'!#REF!</f>
        <v>#REF!</v>
      </c>
      <c r="B188" s="168"/>
      <c r="C188" s="168"/>
      <c r="D188" s="168"/>
      <c r="E188" s="168"/>
      <c r="F188" s="169"/>
    </row>
    <row r="189" spans="1:6" s="1" customFormat="1" x14ac:dyDescent="0.35">
      <c r="A189" s="170"/>
      <c r="B189" s="165" t="e">
        <f>'BAU cash flow forecast'!#REF!</f>
        <v>#REF!</v>
      </c>
      <c r="C189" s="132" t="e">
        <f>'BAU cash flow forecast'!#REF!+'BAU cash flow forecast'!#REF!*C190</f>
        <v>#REF!</v>
      </c>
      <c r="D189" s="132" t="e">
        <f>'BAU cash flow forecast'!#REF!+'BAU cash flow forecast'!#REF!*D190</f>
        <v>#REF!</v>
      </c>
      <c r="E189" s="132" t="e">
        <f>'BAU cash flow forecast'!#REF!+'BAU cash flow forecast'!#REF!*E190</f>
        <v>#REF!</v>
      </c>
      <c r="F189" s="120" t="e">
        <f>SUM(C189:E189)</f>
        <v>#REF!</v>
      </c>
    </row>
    <row r="190" spans="1:6" s="1" customFormat="1" ht="15" thickBot="1" x14ac:dyDescent="0.4">
      <c r="A190" s="171" t="s">
        <v>111</v>
      </c>
      <c r="B190" s="137"/>
      <c r="C190" s="147"/>
      <c r="D190" s="147"/>
      <c r="E190" s="147"/>
      <c r="F190" s="134"/>
    </row>
    <row r="191" spans="1:6" s="1" customFormat="1" x14ac:dyDescent="0.35">
      <c r="A191" s="170"/>
      <c r="B191" s="165" t="e">
        <f>'BAU cash flow forecast'!#REF!</f>
        <v>#REF!</v>
      </c>
      <c r="C191" s="132" t="e">
        <f>'BAU cash flow forecast'!#REF!+'BAU cash flow forecast'!#REF!*C192</f>
        <v>#REF!</v>
      </c>
      <c r="D191" s="132" t="e">
        <f>'BAU cash flow forecast'!#REF!+'BAU cash flow forecast'!#REF!*D192</f>
        <v>#REF!</v>
      </c>
      <c r="E191" s="132" t="e">
        <f>'BAU cash flow forecast'!#REF!+'BAU cash flow forecast'!#REF!*E192</f>
        <v>#REF!</v>
      </c>
      <c r="F191" s="120" t="e">
        <f>SUM(C191:E191)</f>
        <v>#REF!</v>
      </c>
    </row>
    <row r="192" spans="1:6" s="1" customFormat="1" ht="15" thickBot="1" x14ac:dyDescent="0.4">
      <c r="A192" s="171" t="s">
        <v>111</v>
      </c>
      <c r="B192" s="137"/>
      <c r="C192" s="147"/>
      <c r="D192" s="147"/>
      <c r="E192" s="147"/>
      <c r="F192" s="134"/>
    </row>
    <row r="193" spans="1:6" s="1" customFormat="1" x14ac:dyDescent="0.35">
      <c r="A193" s="170"/>
      <c r="B193" s="165" t="e">
        <f>'BAU cash flow forecast'!#REF!</f>
        <v>#REF!</v>
      </c>
      <c r="C193" s="132" t="e">
        <f>'BAU cash flow forecast'!#REF!+'BAU cash flow forecast'!#REF!*C194</f>
        <v>#REF!</v>
      </c>
      <c r="D193" s="132" t="e">
        <f>'BAU cash flow forecast'!#REF!+'BAU cash flow forecast'!#REF!*D194</f>
        <v>#REF!</v>
      </c>
      <c r="E193" s="132" t="e">
        <f>'BAU cash flow forecast'!#REF!+'BAU cash flow forecast'!#REF!*E194</f>
        <v>#REF!</v>
      </c>
      <c r="F193" s="120" t="e">
        <f>SUM(C193:E193)</f>
        <v>#REF!</v>
      </c>
    </row>
    <row r="194" spans="1:6" s="1" customFormat="1" ht="15" thickBot="1" x14ac:dyDescent="0.4">
      <c r="A194" s="171" t="s">
        <v>111</v>
      </c>
      <c r="B194" s="137"/>
      <c r="C194" s="147"/>
      <c r="D194" s="147"/>
      <c r="E194" s="147"/>
      <c r="F194" s="134"/>
    </row>
    <row r="195" spans="1:6" s="1" customFormat="1" x14ac:dyDescent="0.35">
      <c r="A195" s="170"/>
      <c r="B195" s="165" t="e">
        <f>'BAU cash flow forecast'!#REF!</f>
        <v>#REF!</v>
      </c>
      <c r="C195" s="132" t="e">
        <f>'BAU cash flow forecast'!#REF!+'BAU cash flow forecast'!#REF!*C196</f>
        <v>#REF!</v>
      </c>
      <c r="D195" s="132" t="e">
        <f>'BAU cash flow forecast'!#REF!+'BAU cash flow forecast'!#REF!*D196</f>
        <v>#REF!</v>
      </c>
      <c r="E195" s="132" t="e">
        <f>'BAU cash flow forecast'!#REF!+'BAU cash flow forecast'!#REF!*E196</f>
        <v>#REF!</v>
      </c>
      <c r="F195" s="120" t="e">
        <f>SUM(C195:E195)</f>
        <v>#REF!</v>
      </c>
    </row>
    <row r="196" spans="1:6" s="1" customFormat="1" ht="15" thickBot="1" x14ac:dyDescent="0.4">
      <c r="A196" s="171" t="s">
        <v>111</v>
      </c>
      <c r="B196" s="137"/>
      <c r="C196" s="147"/>
      <c r="D196" s="147"/>
      <c r="E196" s="147"/>
      <c r="F196" s="134"/>
    </row>
    <row r="197" spans="1:6" s="1" customFormat="1" x14ac:dyDescent="0.35">
      <c r="A197" s="170"/>
      <c r="B197" s="165" t="e">
        <f>'BAU cash flow forecast'!#REF!</f>
        <v>#REF!</v>
      </c>
      <c r="C197" s="132" t="e">
        <f>'BAU cash flow forecast'!#REF!+'BAU cash flow forecast'!#REF!*C198</f>
        <v>#REF!</v>
      </c>
      <c r="D197" s="132" t="e">
        <f>'BAU cash flow forecast'!#REF!+'BAU cash flow forecast'!#REF!*D198</f>
        <v>#REF!</v>
      </c>
      <c r="E197" s="132" t="e">
        <f>'BAU cash flow forecast'!#REF!+'BAU cash flow forecast'!#REF!*E198</f>
        <v>#REF!</v>
      </c>
      <c r="F197" s="120" t="e">
        <f>SUM(C197:E197)</f>
        <v>#REF!</v>
      </c>
    </row>
    <row r="198" spans="1:6" s="1" customFormat="1" ht="15" thickBot="1" x14ac:dyDescent="0.4">
      <c r="A198" s="171" t="s">
        <v>111</v>
      </c>
      <c r="B198" s="137"/>
      <c r="C198" s="147"/>
      <c r="D198" s="147"/>
      <c r="E198" s="147"/>
      <c r="F198" s="134"/>
    </row>
    <row r="199" spans="1:6" s="1" customFormat="1" x14ac:dyDescent="0.35">
      <c r="A199" s="170"/>
      <c r="B199" s="165" t="e">
        <f>'BAU cash flow forecast'!#REF!</f>
        <v>#REF!</v>
      </c>
      <c r="C199" s="132" t="e">
        <f>'BAU cash flow forecast'!#REF!+'BAU cash flow forecast'!#REF!*C200</f>
        <v>#REF!</v>
      </c>
      <c r="D199" s="132" t="e">
        <f>'BAU cash flow forecast'!#REF!+'BAU cash flow forecast'!#REF!*D200</f>
        <v>#REF!</v>
      </c>
      <c r="E199" s="132" t="e">
        <f>'BAU cash flow forecast'!#REF!+'BAU cash flow forecast'!#REF!*E200</f>
        <v>#REF!</v>
      </c>
      <c r="F199" s="120" t="e">
        <f>SUM(C199:E199)</f>
        <v>#REF!</v>
      </c>
    </row>
    <row r="200" spans="1:6" s="1" customFormat="1" ht="15" thickBot="1" x14ac:dyDescent="0.4">
      <c r="A200" s="171" t="s">
        <v>111</v>
      </c>
      <c r="B200" s="137"/>
      <c r="C200" s="147"/>
      <c r="D200" s="147"/>
      <c r="E200" s="147"/>
      <c r="F200" s="172"/>
    </row>
    <row r="201" spans="1:6" s="1" customFormat="1" x14ac:dyDescent="0.35">
      <c r="A201" s="170"/>
      <c r="B201" s="165" t="e">
        <f>'BAU cash flow forecast'!#REF!</f>
        <v>#REF!</v>
      </c>
      <c r="C201" s="132" t="e">
        <f>'BAU cash flow forecast'!#REF!+'BAU cash flow forecast'!#REF!*C202</f>
        <v>#REF!</v>
      </c>
      <c r="D201" s="132" t="e">
        <f>'BAU cash flow forecast'!#REF!+'BAU cash flow forecast'!#REF!*D202</f>
        <v>#REF!</v>
      </c>
      <c r="E201" s="132" t="e">
        <f>'BAU cash flow forecast'!#REF!+'BAU cash flow forecast'!#REF!*E202</f>
        <v>#REF!</v>
      </c>
      <c r="F201" s="120" t="e">
        <f>SUM(C201:E201)</f>
        <v>#REF!</v>
      </c>
    </row>
    <row r="202" spans="1:6" s="1" customFormat="1" ht="15" thickBot="1" x14ac:dyDescent="0.4">
      <c r="A202" s="171" t="s">
        <v>111</v>
      </c>
      <c r="B202" s="137"/>
      <c r="C202" s="147"/>
      <c r="D202" s="147"/>
      <c r="E202" s="147"/>
      <c r="F202" s="134"/>
    </row>
    <row r="203" spans="1:6" s="1" customFormat="1" x14ac:dyDescent="0.35">
      <c r="A203" s="170"/>
      <c r="B203" s="165" t="e">
        <f>'BAU cash flow forecast'!#REF!</f>
        <v>#REF!</v>
      </c>
      <c r="C203" s="132" t="e">
        <f>'BAU cash flow forecast'!#REF!+'BAU cash flow forecast'!#REF!*C204</f>
        <v>#REF!</v>
      </c>
      <c r="D203" s="132" t="e">
        <f>'BAU cash flow forecast'!#REF!+'BAU cash flow forecast'!#REF!*D204</f>
        <v>#REF!</v>
      </c>
      <c r="E203" s="132" t="e">
        <f>'BAU cash flow forecast'!#REF!+'BAU cash flow forecast'!#REF!*E204</f>
        <v>#REF!</v>
      </c>
      <c r="F203" s="120" t="e">
        <f>SUM(C203:E203)</f>
        <v>#REF!</v>
      </c>
    </row>
    <row r="204" spans="1:6" s="1" customFormat="1" ht="15" thickBot="1" x14ac:dyDescent="0.4">
      <c r="A204" s="171" t="s">
        <v>111</v>
      </c>
      <c r="B204" s="137"/>
      <c r="C204" s="147"/>
      <c r="D204" s="147"/>
      <c r="E204" s="147"/>
      <c r="F204" s="134"/>
    </row>
    <row r="205" spans="1:6" s="1" customFormat="1" x14ac:dyDescent="0.35">
      <c r="A205" s="170"/>
      <c r="B205" s="165" t="e">
        <f>'BAU cash flow forecast'!#REF!</f>
        <v>#REF!</v>
      </c>
      <c r="C205" s="132" t="e">
        <f>'BAU cash flow forecast'!#REF!+'BAU cash flow forecast'!#REF!*C206</f>
        <v>#REF!</v>
      </c>
      <c r="D205" s="132" t="e">
        <f>'BAU cash flow forecast'!#REF!+'BAU cash flow forecast'!#REF!*D206</f>
        <v>#REF!</v>
      </c>
      <c r="E205" s="132" t="e">
        <f>'BAU cash flow forecast'!#REF!+'BAU cash flow forecast'!#REF!*E206</f>
        <v>#REF!</v>
      </c>
      <c r="F205" s="120" t="e">
        <f>SUM(C205:E205)</f>
        <v>#REF!</v>
      </c>
    </row>
    <row r="206" spans="1:6" s="1" customFormat="1" ht="15" thickBot="1" x14ac:dyDescent="0.4">
      <c r="A206" s="171" t="s">
        <v>111</v>
      </c>
      <c r="B206" s="137"/>
      <c r="C206" s="147"/>
      <c r="D206" s="147"/>
      <c r="E206" s="147"/>
      <c r="F206" s="134"/>
    </row>
    <row r="207" spans="1:6" s="1" customFormat="1" x14ac:dyDescent="0.35">
      <c r="A207" s="170"/>
      <c r="B207" s="165" t="e">
        <f>'BAU cash flow forecast'!#REF!</f>
        <v>#REF!</v>
      </c>
      <c r="C207" s="132" t="e">
        <f>'BAU cash flow forecast'!#REF!+'BAU cash flow forecast'!#REF!*C208</f>
        <v>#REF!</v>
      </c>
      <c r="D207" s="132" t="e">
        <f>'BAU cash flow forecast'!#REF!+'BAU cash flow forecast'!#REF!*D208</f>
        <v>#REF!</v>
      </c>
      <c r="E207" s="132" t="e">
        <f>'BAU cash flow forecast'!#REF!+'BAU cash flow forecast'!#REF!*E208</f>
        <v>#REF!</v>
      </c>
      <c r="F207" s="120" t="e">
        <f>SUM(C207:E207)</f>
        <v>#REF!</v>
      </c>
    </row>
    <row r="208" spans="1:6" s="1" customFormat="1" x14ac:dyDescent="0.35">
      <c r="A208" s="173" t="s">
        <v>111</v>
      </c>
      <c r="B208" s="91"/>
      <c r="C208" s="139"/>
      <c r="D208" s="139"/>
      <c r="E208" s="139"/>
      <c r="F208" s="134"/>
    </row>
    <row r="209" spans="1:6" s="1" customFormat="1" ht="15" thickBot="1" x14ac:dyDescent="0.4">
      <c r="B209" s="89"/>
      <c r="C209" s="166" t="e">
        <f>C189+C191+C193+C195+C197+C199+C201+C203+C205+C207</f>
        <v>#REF!</v>
      </c>
      <c r="D209" s="166" t="e">
        <f>D189+D191+D193+D195+D197+D199+D201+D203+D205+D207</f>
        <v>#REF!</v>
      </c>
      <c r="E209" s="166" t="e">
        <f>E189+E191+E193+E195+E197+E199+E201+E203+E205+E207</f>
        <v>#REF!</v>
      </c>
      <c r="F209" s="166" t="e">
        <f>F189+F191+F193+F195+F197+F199+F201+F203+F205+F207</f>
        <v>#REF!</v>
      </c>
    </row>
    <row r="210" spans="1:6" s="1" customFormat="1" ht="15" thickBot="1" x14ac:dyDescent="0.4">
      <c r="B210" s="89"/>
      <c r="C210" s="81"/>
      <c r="D210" s="81"/>
      <c r="E210" s="81"/>
      <c r="F210" s="81"/>
    </row>
    <row r="211" spans="1:6" s="1" customFormat="1" ht="15" thickBot="1" x14ac:dyDescent="0.4">
      <c r="A211" s="44" t="s">
        <v>64</v>
      </c>
      <c r="B211" s="45"/>
      <c r="C211" s="79" t="e">
        <f>C186+C171+C146+C122+C103+C72+C188</f>
        <v>#REF!</v>
      </c>
      <c r="D211" s="79" t="e">
        <f>D186+D171+D146+D122+D103+D72+D188</f>
        <v>#REF!</v>
      </c>
      <c r="E211" s="79" t="e">
        <f>E186+E171+E146+E122+E103+E72+E188</f>
        <v>#REF!</v>
      </c>
      <c r="F211" s="79" t="e">
        <f>F186+F171+F146+F122+F103+F72+F188</f>
        <v>#REF!</v>
      </c>
    </row>
    <row r="212" spans="1:6" s="1" customFormat="1" ht="15" thickBot="1" x14ac:dyDescent="0.4">
      <c r="A212" s="44" t="s">
        <v>116</v>
      </c>
      <c r="B212" s="94"/>
      <c r="C212" s="79" t="e">
        <f>C211</f>
        <v>#REF!</v>
      </c>
      <c r="D212" s="79" t="e">
        <f>C212+D211</f>
        <v>#REF!</v>
      </c>
      <c r="E212" s="79" t="e">
        <f>D212+E211</f>
        <v>#REF!</v>
      </c>
      <c r="F212" s="80" t="e">
        <f>F211</f>
        <v>#REF!</v>
      </c>
    </row>
    <row r="213" spans="1:6" s="1" customFormat="1" ht="17.649999999999999" customHeight="1" x14ac:dyDescent="0.35">
      <c r="B213" s="89"/>
    </row>
    <row r="214" spans="1:6" s="1" customFormat="1" ht="17.649999999999999" customHeight="1" x14ac:dyDescent="0.35">
      <c r="A214" s="151" t="e">
        <f>'BAU cash flow forecast'!#REF!</f>
        <v>#REF!</v>
      </c>
      <c r="B214" s="89"/>
    </row>
    <row r="215" spans="1:6" s="1" customFormat="1" ht="17.649999999999999" customHeight="1" x14ac:dyDescent="0.35">
      <c r="A215" s="44"/>
      <c r="B215" s="89"/>
    </row>
    <row r="216" spans="1:6" s="1" customFormat="1" ht="17.649999999999999" customHeight="1" thickBot="1" x14ac:dyDescent="0.4">
      <c r="C216" s="442"/>
      <c r="D216" s="442"/>
      <c r="E216" s="442"/>
      <c r="F216" s="442"/>
    </row>
    <row r="217" spans="1:6" s="1" customFormat="1" ht="17.649999999999999" customHeight="1" thickBot="1" x14ac:dyDescent="0.4">
      <c r="A217" s="156" t="s">
        <v>77</v>
      </c>
      <c r="B217" s="153" t="s">
        <v>78</v>
      </c>
      <c r="C217" s="152" t="e">
        <f>C75</f>
        <v>#REF!</v>
      </c>
      <c r="D217" s="152" t="e">
        <f>D75</f>
        <v>#REF!</v>
      </c>
      <c r="E217" s="152" t="e">
        <f>E75</f>
        <v>#REF!</v>
      </c>
      <c r="F217" s="152" t="e">
        <f>F75</f>
        <v>#REF!</v>
      </c>
    </row>
    <row r="218" spans="1:6" s="1" customFormat="1" ht="17.649999999999999" customHeight="1" x14ac:dyDescent="0.35">
      <c r="A218" s="155" t="s">
        <v>117</v>
      </c>
      <c r="B218" s="67">
        <f>B68+1</f>
        <v>20</v>
      </c>
      <c r="C218" s="15"/>
      <c r="D218" s="15"/>
      <c r="E218" s="15"/>
      <c r="F218" s="75">
        <f>SUM(C218:E218)</f>
        <v>0</v>
      </c>
    </row>
    <row r="219" spans="1:6" s="1" customFormat="1" ht="17.649999999999999" customHeight="1" x14ac:dyDescent="0.35">
      <c r="A219" s="155"/>
      <c r="B219" s="67"/>
      <c r="C219" s="15"/>
      <c r="D219" s="15"/>
      <c r="E219" s="15"/>
      <c r="F219" s="75"/>
    </row>
    <row r="220" spans="1:6" s="1" customFormat="1" ht="17.649999999999999" customHeight="1" x14ac:dyDescent="0.35">
      <c r="A220" s="154" t="s">
        <v>79</v>
      </c>
      <c r="B220" s="12">
        <f>B218+1</f>
        <v>21</v>
      </c>
      <c r="C220" s="75" t="e">
        <f>C221+C223+C225+C227+C229+C231+C233+C235+C237+C239+C241+C243+C245+C247+C249+C251+C253+C255</f>
        <v>#REF!</v>
      </c>
      <c r="D220" s="75" t="e">
        <f>D221+D223+D225+D227+D229+D231+D233+D235+D237+D239+D241+D243+D245+D247+D249+D251+D253+D255</f>
        <v>#REF!</v>
      </c>
      <c r="E220" s="75" t="e">
        <f>E221+E223+E225+E227+E229+E231+E233+E235+E237+E239+E241+E243+E245+E247+E249+E251+E253+E255</f>
        <v>#REF!</v>
      </c>
      <c r="F220" s="75" t="e">
        <f>F221+F223+F225+F227+F229+F231+F233+F235+F237+F239+F241+F243+F245+F247+F249+F251+F253+F255</f>
        <v>#REF!</v>
      </c>
    </row>
    <row r="221" spans="1:6" s="1" customFormat="1" ht="17.649999999999999" customHeight="1" x14ac:dyDescent="0.35">
      <c r="A221" s="165" t="e">
        <f>'BAU cash flow forecast'!#REF!</f>
        <v>#REF!</v>
      </c>
      <c r="B221" s="165" t="e">
        <f>'BAU cash flow forecast'!#REF!</f>
        <v>#REF!</v>
      </c>
      <c r="C221" s="132" t="e">
        <f>'BAU cash flow forecast'!#REF!+'BAU cash flow forecast'!#REF!*C222</f>
        <v>#REF!</v>
      </c>
      <c r="D221" s="132" t="e">
        <f>'BAU cash flow forecast'!#REF!+'BAU cash flow forecast'!#REF!*D222</f>
        <v>#REF!</v>
      </c>
      <c r="E221" s="132" t="e">
        <f>'BAU cash flow forecast'!#REF!+'BAU cash flow forecast'!#REF!*E222</f>
        <v>#REF!</v>
      </c>
      <c r="F221" s="120" t="e">
        <f t="shared" ref="F221:F255" si="5">SUM(C221:E221)</f>
        <v>#REF!</v>
      </c>
    </row>
    <row r="222" spans="1:6" s="1" customFormat="1" ht="15" thickBot="1" x14ac:dyDescent="0.4">
      <c r="A222" s="171" t="s">
        <v>111</v>
      </c>
      <c r="B222" s="137"/>
      <c r="C222" s="147"/>
      <c r="D222" s="147"/>
      <c r="E222" s="147"/>
      <c r="F222" s="134"/>
    </row>
    <row r="223" spans="1:6" s="1" customFormat="1" ht="17.649999999999999" customHeight="1" x14ac:dyDescent="0.35">
      <c r="A223" s="165" t="e">
        <f>'BAU cash flow forecast'!#REF!</f>
        <v>#REF!</v>
      </c>
      <c r="B223" s="165" t="e">
        <f>'BAU cash flow forecast'!#REF!</f>
        <v>#REF!</v>
      </c>
      <c r="C223" s="132" t="e">
        <f>'BAU cash flow forecast'!#REF!+'BAU cash flow forecast'!#REF!*C224</f>
        <v>#REF!</v>
      </c>
      <c r="D223" s="132" t="e">
        <f>'BAU cash flow forecast'!#REF!+'BAU cash flow forecast'!#REF!*D224</f>
        <v>#REF!</v>
      </c>
      <c r="E223" s="132" t="e">
        <f>'BAU cash flow forecast'!#REF!+'BAU cash flow forecast'!#REF!*E224</f>
        <v>#REF!</v>
      </c>
      <c r="F223" s="120" t="e">
        <f t="shared" si="5"/>
        <v>#REF!</v>
      </c>
    </row>
    <row r="224" spans="1:6" s="1" customFormat="1" ht="15" thickBot="1" x14ac:dyDescent="0.4">
      <c r="A224" s="171" t="s">
        <v>111</v>
      </c>
      <c r="B224" s="137"/>
      <c r="C224" s="147"/>
      <c r="D224" s="147"/>
      <c r="E224" s="147"/>
      <c r="F224" s="134"/>
    </row>
    <row r="225" spans="1:6" s="1" customFormat="1" ht="17.649999999999999" customHeight="1" x14ac:dyDescent="0.35">
      <c r="A225" s="165" t="e">
        <f>'BAU cash flow forecast'!#REF!</f>
        <v>#REF!</v>
      </c>
      <c r="B225" s="165" t="e">
        <f>'BAU cash flow forecast'!#REF!</f>
        <v>#REF!</v>
      </c>
      <c r="C225" s="132" t="e">
        <f>'BAU cash flow forecast'!#REF!+'BAU cash flow forecast'!#REF!*C226</f>
        <v>#REF!</v>
      </c>
      <c r="D225" s="132" t="e">
        <f>'BAU cash flow forecast'!#REF!+'BAU cash flow forecast'!#REF!*D226</f>
        <v>#REF!</v>
      </c>
      <c r="E225" s="132" t="e">
        <f>'BAU cash flow forecast'!#REF!+'BAU cash flow forecast'!#REF!*E226</f>
        <v>#REF!</v>
      </c>
      <c r="F225" s="120" t="e">
        <f t="shared" si="5"/>
        <v>#REF!</v>
      </c>
    </row>
    <row r="226" spans="1:6" s="1" customFormat="1" ht="15" thickBot="1" x14ac:dyDescent="0.4">
      <c r="A226" s="171" t="s">
        <v>111</v>
      </c>
      <c r="B226" s="137"/>
      <c r="C226" s="147"/>
      <c r="D226" s="147"/>
      <c r="E226" s="147"/>
      <c r="F226" s="134"/>
    </row>
    <row r="227" spans="1:6" s="1" customFormat="1" ht="17.649999999999999" customHeight="1" x14ac:dyDescent="0.35">
      <c r="A227" s="165" t="e">
        <f>'BAU cash flow forecast'!#REF!</f>
        <v>#REF!</v>
      </c>
      <c r="B227" s="165" t="e">
        <f>'BAU cash flow forecast'!#REF!</f>
        <v>#REF!</v>
      </c>
      <c r="C227" s="132" t="e">
        <f>'BAU cash flow forecast'!#REF!+'BAU cash flow forecast'!#REF!*C228</f>
        <v>#REF!</v>
      </c>
      <c r="D227" s="132" t="e">
        <f>'BAU cash flow forecast'!#REF!+'BAU cash flow forecast'!#REF!*D228</f>
        <v>#REF!</v>
      </c>
      <c r="E227" s="132" t="e">
        <f>'BAU cash flow forecast'!#REF!+'BAU cash flow forecast'!#REF!*E228</f>
        <v>#REF!</v>
      </c>
      <c r="F227" s="120" t="e">
        <f t="shared" si="5"/>
        <v>#REF!</v>
      </c>
    </row>
    <row r="228" spans="1:6" s="1" customFormat="1" ht="15" thickBot="1" x14ac:dyDescent="0.4">
      <c r="A228" s="171" t="s">
        <v>111</v>
      </c>
      <c r="B228" s="137"/>
      <c r="C228" s="147"/>
      <c r="D228" s="147"/>
      <c r="E228" s="147"/>
      <c r="F228" s="134"/>
    </row>
    <row r="229" spans="1:6" s="1" customFormat="1" ht="17.649999999999999" customHeight="1" x14ac:dyDescent="0.35">
      <c r="A229" s="165" t="e">
        <f>'BAU cash flow forecast'!#REF!</f>
        <v>#REF!</v>
      </c>
      <c r="B229" s="165" t="e">
        <f>'BAU cash flow forecast'!#REF!</f>
        <v>#REF!</v>
      </c>
      <c r="C229" s="132" t="e">
        <f>'BAU cash flow forecast'!#REF!+'BAU cash flow forecast'!#REF!*C230</f>
        <v>#REF!</v>
      </c>
      <c r="D229" s="132" t="e">
        <f>'BAU cash flow forecast'!#REF!+'BAU cash flow forecast'!#REF!*D230</f>
        <v>#REF!</v>
      </c>
      <c r="E229" s="132" t="e">
        <f>'BAU cash flow forecast'!#REF!+'BAU cash flow forecast'!#REF!*E230</f>
        <v>#REF!</v>
      </c>
      <c r="F229" s="120" t="e">
        <f t="shared" si="5"/>
        <v>#REF!</v>
      </c>
    </row>
    <row r="230" spans="1:6" s="1" customFormat="1" ht="15" thickBot="1" x14ac:dyDescent="0.4">
      <c r="A230" s="171" t="s">
        <v>111</v>
      </c>
      <c r="B230" s="137"/>
      <c r="C230" s="147"/>
      <c r="D230" s="147"/>
      <c r="E230" s="147"/>
      <c r="F230" s="134"/>
    </row>
    <row r="231" spans="1:6" s="1" customFormat="1" ht="17.649999999999999" customHeight="1" x14ac:dyDescent="0.35">
      <c r="A231" s="165" t="e">
        <f>'BAU cash flow forecast'!#REF!</f>
        <v>#REF!</v>
      </c>
      <c r="B231" s="165" t="e">
        <f>'BAU cash flow forecast'!#REF!</f>
        <v>#REF!</v>
      </c>
      <c r="C231" s="132" t="e">
        <f>'BAU cash flow forecast'!#REF!+'BAU cash flow forecast'!#REF!*C232</f>
        <v>#REF!</v>
      </c>
      <c r="D231" s="132" t="e">
        <f>'BAU cash flow forecast'!#REF!+'BAU cash flow forecast'!#REF!*D232</f>
        <v>#REF!</v>
      </c>
      <c r="E231" s="132" t="e">
        <f>'BAU cash flow forecast'!#REF!+'BAU cash flow forecast'!#REF!*E232</f>
        <v>#REF!</v>
      </c>
      <c r="F231" s="120" t="e">
        <f t="shared" si="5"/>
        <v>#REF!</v>
      </c>
    </row>
    <row r="232" spans="1:6" s="1" customFormat="1" ht="15" thickBot="1" x14ac:dyDescent="0.4">
      <c r="A232" s="171" t="s">
        <v>111</v>
      </c>
      <c r="B232" s="137"/>
      <c r="C232" s="147"/>
      <c r="D232" s="147"/>
      <c r="E232" s="147"/>
      <c r="F232" s="172"/>
    </row>
    <row r="233" spans="1:6" s="1" customFormat="1" ht="17.649999999999999" customHeight="1" x14ac:dyDescent="0.35">
      <c r="A233" s="165" t="e">
        <f>'BAU cash flow forecast'!#REF!</f>
        <v>#REF!</v>
      </c>
      <c r="B233" s="165" t="e">
        <f>'BAU cash flow forecast'!#REF!</f>
        <v>#REF!</v>
      </c>
      <c r="C233" s="132" t="e">
        <f>'BAU cash flow forecast'!#REF!+'BAU cash flow forecast'!#REF!*C234</f>
        <v>#REF!</v>
      </c>
      <c r="D233" s="132" t="e">
        <f>'BAU cash flow forecast'!#REF!+'BAU cash flow forecast'!#REF!*D234</f>
        <v>#REF!</v>
      </c>
      <c r="E233" s="132" t="e">
        <f>'BAU cash flow forecast'!#REF!+'BAU cash flow forecast'!#REF!*E234</f>
        <v>#REF!</v>
      </c>
      <c r="F233" s="120" t="e">
        <f t="shared" si="5"/>
        <v>#REF!</v>
      </c>
    </row>
    <row r="234" spans="1:6" s="1" customFormat="1" ht="15" thickBot="1" x14ac:dyDescent="0.4">
      <c r="A234" s="171" t="s">
        <v>111</v>
      </c>
      <c r="B234" s="137"/>
      <c r="C234" s="147"/>
      <c r="D234" s="147"/>
      <c r="E234" s="147"/>
      <c r="F234" s="134"/>
    </row>
    <row r="235" spans="1:6" s="1" customFormat="1" ht="17.649999999999999" customHeight="1" x14ac:dyDescent="0.35">
      <c r="A235" s="165" t="e">
        <f>'BAU cash flow forecast'!#REF!</f>
        <v>#REF!</v>
      </c>
      <c r="B235" s="165" t="e">
        <f>'BAU cash flow forecast'!#REF!</f>
        <v>#REF!</v>
      </c>
      <c r="C235" s="132" t="e">
        <f>'BAU cash flow forecast'!#REF!+'BAU cash flow forecast'!#REF!*C236</f>
        <v>#REF!</v>
      </c>
      <c r="D235" s="132" t="e">
        <f>'BAU cash flow forecast'!#REF!+'BAU cash flow forecast'!#REF!*D236</f>
        <v>#REF!</v>
      </c>
      <c r="E235" s="132" t="e">
        <f>'BAU cash flow forecast'!#REF!+'BAU cash flow forecast'!#REF!*E236</f>
        <v>#REF!</v>
      </c>
      <c r="F235" s="120" t="e">
        <f t="shared" si="5"/>
        <v>#REF!</v>
      </c>
    </row>
    <row r="236" spans="1:6" s="1" customFormat="1" ht="15" thickBot="1" x14ac:dyDescent="0.4">
      <c r="A236" s="171" t="s">
        <v>111</v>
      </c>
      <c r="B236" s="137"/>
      <c r="C236" s="147"/>
      <c r="D236" s="147"/>
      <c r="E236" s="147"/>
      <c r="F236" s="134"/>
    </row>
    <row r="237" spans="1:6" s="1" customFormat="1" ht="17.649999999999999" customHeight="1" x14ac:dyDescent="0.35">
      <c r="A237" s="165" t="e">
        <f>'BAU cash flow forecast'!#REF!</f>
        <v>#REF!</v>
      </c>
      <c r="B237" s="165" t="e">
        <f>'BAU cash flow forecast'!#REF!</f>
        <v>#REF!</v>
      </c>
      <c r="C237" s="132" t="e">
        <f>'BAU cash flow forecast'!#REF!+'BAU cash flow forecast'!#REF!*C238</f>
        <v>#REF!</v>
      </c>
      <c r="D237" s="132" t="e">
        <f>'BAU cash flow forecast'!#REF!+'BAU cash flow forecast'!#REF!*D238</f>
        <v>#REF!</v>
      </c>
      <c r="E237" s="132" t="e">
        <f>'BAU cash flow forecast'!#REF!+'BAU cash flow forecast'!#REF!*E238</f>
        <v>#REF!</v>
      </c>
      <c r="F237" s="120" t="e">
        <f t="shared" si="5"/>
        <v>#REF!</v>
      </c>
    </row>
    <row r="238" spans="1:6" s="1" customFormat="1" ht="15" thickBot="1" x14ac:dyDescent="0.4">
      <c r="A238" s="171" t="s">
        <v>111</v>
      </c>
      <c r="B238" s="137"/>
      <c r="C238" s="147"/>
      <c r="D238" s="147"/>
      <c r="E238" s="147"/>
      <c r="F238" s="134"/>
    </row>
    <row r="239" spans="1:6" s="1" customFormat="1" ht="17.649999999999999" customHeight="1" x14ac:dyDescent="0.35">
      <c r="A239" s="165" t="e">
        <f>'BAU cash flow forecast'!#REF!</f>
        <v>#REF!</v>
      </c>
      <c r="B239" s="165" t="e">
        <f>'BAU cash flow forecast'!#REF!</f>
        <v>#REF!</v>
      </c>
      <c r="C239" s="132" t="e">
        <f>'BAU cash flow forecast'!#REF!+'BAU cash flow forecast'!#REF!*C240</f>
        <v>#REF!</v>
      </c>
      <c r="D239" s="132" t="e">
        <f>'BAU cash flow forecast'!#REF!+'BAU cash flow forecast'!#REF!*D240</f>
        <v>#REF!</v>
      </c>
      <c r="E239" s="132" t="e">
        <f>'BAU cash flow forecast'!#REF!+'BAU cash flow forecast'!#REF!*E240</f>
        <v>#REF!</v>
      </c>
      <c r="F239" s="120" t="e">
        <f t="shared" si="5"/>
        <v>#REF!</v>
      </c>
    </row>
    <row r="240" spans="1:6" s="1" customFormat="1" ht="15" thickBot="1" x14ac:dyDescent="0.4">
      <c r="A240" s="171" t="s">
        <v>111</v>
      </c>
      <c r="B240" s="137"/>
      <c r="C240" s="147"/>
      <c r="D240" s="147"/>
      <c r="E240" s="147"/>
      <c r="F240" s="134"/>
    </row>
    <row r="241" spans="1:6" s="1" customFormat="1" ht="17.649999999999999" customHeight="1" x14ac:dyDescent="0.35">
      <c r="A241" s="165" t="e">
        <f>'BAU cash flow forecast'!#REF!</f>
        <v>#REF!</v>
      </c>
      <c r="B241" s="165" t="e">
        <f>'BAU cash flow forecast'!#REF!</f>
        <v>#REF!</v>
      </c>
      <c r="C241" s="132" t="e">
        <f>'BAU cash flow forecast'!#REF!+'BAU cash flow forecast'!#REF!*C242</f>
        <v>#REF!</v>
      </c>
      <c r="D241" s="132" t="e">
        <f>'BAU cash flow forecast'!#REF!+'BAU cash flow forecast'!#REF!*D242</f>
        <v>#REF!</v>
      </c>
      <c r="E241" s="132" t="e">
        <f>'BAU cash flow forecast'!#REF!+'BAU cash flow forecast'!#REF!*E242</f>
        <v>#REF!</v>
      </c>
      <c r="F241" s="120" t="e">
        <f t="shared" si="5"/>
        <v>#REF!</v>
      </c>
    </row>
    <row r="242" spans="1:6" s="1" customFormat="1" ht="15" thickBot="1" x14ac:dyDescent="0.4">
      <c r="A242" s="171" t="s">
        <v>111</v>
      </c>
      <c r="B242" s="137"/>
      <c r="C242" s="147"/>
      <c r="D242" s="147"/>
      <c r="E242" s="147"/>
      <c r="F242" s="134"/>
    </row>
    <row r="243" spans="1:6" s="1" customFormat="1" ht="17.649999999999999" customHeight="1" x14ac:dyDescent="0.35">
      <c r="A243" s="165" t="e">
        <f>'BAU cash flow forecast'!#REF!</f>
        <v>#REF!</v>
      </c>
      <c r="B243" s="165" t="e">
        <f>'BAU cash flow forecast'!#REF!</f>
        <v>#REF!</v>
      </c>
      <c r="C243" s="132" t="e">
        <f>'BAU cash flow forecast'!#REF!+'BAU cash flow forecast'!#REF!*C244</f>
        <v>#REF!</v>
      </c>
      <c r="D243" s="132" t="e">
        <f>'BAU cash flow forecast'!#REF!+'BAU cash flow forecast'!#REF!*D244</f>
        <v>#REF!</v>
      </c>
      <c r="E243" s="132" t="e">
        <f>'BAU cash flow forecast'!#REF!+'BAU cash flow forecast'!#REF!*E244</f>
        <v>#REF!</v>
      </c>
      <c r="F243" s="120" t="e">
        <f t="shared" si="5"/>
        <v>#REF!</v>
      </c>
    </row>
    <row r="244" spans="1:6" s="1" customFormat="1" ht="15" thickBot="1" x14ac:dyDescent="0.4">
      <c r="A244" s="171" t="s">
        <v>111</v>
      </c>
      <c r="B244" s="137"/>
      <c r="C244" s="147"/>
      <c r="D244" s="147"/>
      <c r="E244" s="147"/>
      <c r="F244" s="134"/>
    </row>
    <row r="245" spans="1:6" s="1" customFormat="1" ht="17.649999999999999" customHeight="1" x14ac:dyDescent="0.35">
      <c r="A245" s="165" t="e">
        <f>'BAU cash flow forecast'!#REF!</f>
        <v>#REF!</v>
      </c>
      <c r="B245" s="165" t="e">
        <f>'BAU cash flow forecast'!#REF!</f>
        <v>#REF!</v>
      </c>
      <c r="C245" s="132" t="e">
        <f>'BAU cash flow forecast'!#REF!+'BAU cash flow forecast'!#REF!*C246</f>
        <v>#REF!</v>
      </c>
      <c r="D245" s="132" t="e">
        <f>'BAU cash flow forecast'!#REF!+'BAU cash flow forecast'!#REF!*D246</f>
        <v>#REF!</v>
      </c>
      <c r="E245" s="132" t="e">
        <f>'BAU cash flow forecast'!#REF!+'BAU cash flow forecast'!#REF!*E246</f>
        <v>#REF!</v>
      </c>
      <c r="F245" s="120" t="e">
        <f t="shared" si="5"/>
        <v>#REF!</v>
      </c>
    </row>
    <row r="246" spans="1:6" s="1" customFormat="1" ht="15" thickBot="1" x14ac:dyDescent="0.4">
      <c r="A246" s="171" t="s">
        <v>111</v>
      </c>
      <c r="B246" s="137"/>
      <c r="C246" s="147"/>
      <c r="D246" s="147"/>
      <c r="E246" s="147"/>
      <c r="F246" s="134"/>
    </row>
    <row r="247" spans="1:6" s="1" customFormat="1" ht="17.649999999999999" customHeight="1" x14ac:dyDescent="0.35">
      <c r="A247" s="165" t="e">
        <f>'BAU cash flow forecast'!#REF!</f>
        <v>#REF!</v>
      </c>
      <c r="B247" s="165" t="e">
        <f>'BAU cash flow forecast'!#REF!</f>
        <v>#REF!</v>
      </c>
      <c r="C247" s="132" t="e">
        <f>'BAU cash flow forecast'!#REF!+'BAU cash flow forecast'!#REF!*C248</f>
        <v>#REF!</v>
      </c>
      <c r="D247" s="132" t="e">
        <f>'BAU cash flow forecast'!#REF!+'BAU cash flow forecast'!#REF!*D248</f>
        <v>#REF!</v>
      </c>
      <c r="E247" s="132" t="e">
        <f>'BAU cash flow forecast'!#REF!+'BAU cash flow forecast'!#REF!*E248</f>
        <v>#REF!</v>
      </c>
      <c r="F247" s="120" t="e">
        <f t="shared" si="5"/>
        <v>#REF!</v>
      </c>
    </row>
    <row r="248" spans="1:6" s="1" customFormat="1" ht="15" thickBot="1" x14ac:dyDescent="0.4">
      <c r="A248" s="171" t="s">
        <v>111</v>
      </c>
      <c r="B248" s="137"/>
      <c r="C248" s="147"/>
      <c r="D248" s="147"/>
      <c r="E248" s="147"/>
      <c r="F248" s="172"/>
    </row>
    <row r="249" spans="1:6" s="1" customFormat="1" ht="17.649999999999999" customHeight="1" x14ac:dyDescent="0.35">
      <c r="A249" s="165" t="e">
        <f>'BAU cash flow forecast'!#REF!</f>
        <v>#REF!</v>
      </c>
      <c r="B249" s="165" t="e">
        <f>'BAU cash flow forecast'!#REF!</f>
        <v>#REF!</v>
      </c>
      <c r="C249" s="132" t="e">
        <f>'BAU cash flow forecast'!#REF!+'BAU cash flow forecast'!#REF!*C250</f>
        <v>#REF!</v>
      </c>
      <c r="D249" s="132" t="e">
        <f>'BAU cash flow forecast'!#REF!+'BAU cash flow forecast'!#REF!*D250</f>
        <v>#REF!</v>
      </c>
      <c r="E249" s="132" t="e">
        <f>'BAU cash flow forecast'!#REF!+'BAU cash flow forecast'!#REF!*E250</f>
        <v>#REF!</v>
      </c>
      <c r="F249" s="120" t="e">
        <f t="shared" si="5"/>
        <v>#REF!</v>
      </c>
    </row>
    <row r="250" spans="1:6" s="1" customFormat="1" ht="15" thickBot="1" x14ac:dyDescent="0.4">
      <c r="A250" s="171" t="s">
        <v>111</v>
      </c>
      <c r="B250" s="137"/>
      <c r="C250" s="147"/>
      <c r="D250" s="147"/>
      <c r="E250" s="147"/>
      <c r="F250" s="134"/>
    </row>
    <row r="251" spans="1:6" s="1" customFormat="1" ht="17.649999999999999" customHeight="1" x14ac:dyDescent="0.35">
      <c r="A251" s="165" t="e">
        <f>'BAU cash flow forecast'!#REF!</f>
        <v>#REF!</v>
      </c>
      <c r="B251" s="165" t="e">
        <f>'BAU cash flow forecast'!#REF!</f>
        <v>#REF!</v>
      </c>
      <c r="C251" s="132" t="e">
        <f>'BAU cash flow forecast'!#REF!+'BAU cash flow forecast'!#REF!*C252</f>
        <v>#REF!</v>
      </c>
      <c r="D251" s="132" t="e">
        <f>'BAU cash flow forecast'!#REF!+'BAU cash flow forecast'!#REF!*D252</f>
        <v>#REF!</v>
      </c>
      <c r="E251" s="132" t="e">
        <f>'BAU cash flow forecast'!#REF!+'BAU cash flow forecast'!#REF!*E252</f>
        <v>#REF!</v>
      </c>
      <c r="F251" s="120" t="e">
        <f t="shared" si="5"/>
        <v>#REF!</v>
      </c>
    </row>
    <row r="252" spans="1:6" s="1" customFormat="1" ht="15" thickBot="1" x14ac:dyDescent="0.4">
      <c r="A252" s="171" t="s">
        <v>111</v>
      </c>
      <c r="B252" s="137"/>
      <c r="C252" s="147"/>
      <c r="D252" s="147"/>
      <c r="E252" s="147"/>
      <c r="F252" s="134"/>
    </row>
    <row r="253" spans="1:6" s="1" customFormat="1" ht="17.649999999999999" customHeight="1" x14ac:dyDescent="0.35">
      <c r="A253" s="165" t="e">
        <f>'BAU cash flow forecast'!#REF!</f>
        <v>#REF!</v>
      </c>
      <c r="B253" s="165" t="e">
        <f>'BAU cash flow forecast'!#REF!</f>
        <v>#REF!</v>
      </c>
      <c r="C253" s="132" t="e">
        <f>'BAU cash flow forecast'!#REF!+'BAU cash flow forecast'!#REF!*C254</f>
        <v>#REF!</v>
      </c>
      <c r="D253" s="132" t="e">
        <f>'BAU cash flow forecast'!#REF!+'BAU cash flow forecast'!#REF!*D254</f>
        <v>#REF!</v>
      </c>
      <c r="E253" s="132" t="e">
        <f>'BAU cash flow forecast'!#REF!+'BAU cash flow forecast'!#REF!*E254</f>
        <v>#REF!</v>
      </c>
      <c r="F253" s="120" t="e">
        <f t="shared" si="5"/>
        <v>#REF!</v>
      </c>
    </row>
    <row r="254" spans="1:6" s="1" customFormat="1" ht="15" thickBot="1" x14ac:dyDescent="0.4">
      <c r="A254" s="171" t="s">
        <v>111</v>
      </c>
      <c r="B254" s="137"/>
      <c r="C254" s="147"/>
      <c r="D254" s="147"/>
      <c r="E254" s="147"/>
      <c r="F254" s="134"/>
    </row>
    <row r="255" spans="1:6" s="1" customFormat="1" ht="17.649999999999999" customHeight="1" x14ac:dyDescent="0.35">
      <c r="A255" s="165" t="e">
        <f>'BAU cash flow forecast'!#REF!</f>
        <v>#REF!</v>
      </c>
      <c r="B255" s="165" t="e">
        <f>'BAU cash flow forecast'!#REF!</f>
        <v>#REF!</v>
      </c>
      <c r="C255" s="132" t="e">
        <f>'BAU cash flow forecast'!#REF!+'BAU cash flow forecast'!#REF!*C256</f>
        <v>#REF!</v>
      </c>
      <c r="D255" s="132" t="e">
        <f>'BAU cash flow forecast'!#REF!+'BAU cash flow forecast'!#REF!*D256</f>
        <v>#REF!</v>
      </c>
      <c r="E255" s="132" t="e">
        <f>'BAU cash flow forecast'!#REF!+'BAU cash flow forecast'!#REF!*E256</f>
        <v>#REF!</v>
      </c>
      <c r="F255" s="120" t="e">
        <f t="shared" si="5"/>
        <v>#REF!</v>
      </c>
    </row>
    <row r="256" spans="1:6" s="1" customFormat="1" ht="15" thickBot="1" x14ac:dyDescent="0.4">
      <c r="A256" s="171" t="s">
        <v>111</v>
      </c>
      <c r="B256" s="137"/>
      <c r="C256" s="147"/>
      <c r="D256" s="147"/>
      <c r="E256" s="147"/>
      <c r="F256" s="172"/>
    </row>
    <row r="257" spans="1:10" s="1" customFormat="1" ht="17.649999999999999" customHeight="1" thickBot="1" x14ac:dyDescent="0.4">
      <c r="C257" s="79" t="e">
        <f>C218+C220</f>
        <v>#REF!</v>
      </c>
      <c r="D257" s="79" t="e">
        <f>D218+D220</f>
        <v>#REF!</v>
      </c>
      <c r="E257" s="79" t="e">
        <f>E218+E220</f>
        <v>#REF!</v>
      </c>
      <c r="F257" s="79" t="e">
        <f>F218+F220</f>
        <v>#REF!</v>
      </c>
    </row>
    <row r="258" spans="1:10" s="1" customFormat="1" ht="17.649999999999999" customHeight="1" x14ac:dyDescent="0.35"/>
    <row r="259" spans="1:10" s="1" customFormat="1" ht="17.649999999999999" customHeight="1" thickBot="1" x14ac:dyDescent="0.4"/>
    <row r="260" spans="1:10" s="1" customFormat="1" ht="17.649999999999999" customHeight="1" thickBot="1" x14ac:dyDescent="0.4">
      <c r="A260" s="156" t="s">
        <v>80</v>
      </c>
      <c r="B260" s="152" t="str">
        <f>B217</f>
        <v>Line</v>
      </c>
      <c r="C260" s="152" t="e">
        <f>C217</f>
        <v>#REF!</v>
      </c>
      <c r="D260" s="39" t="e">
        <f>D217</f>
        <v>#REF!</v>
      </c>
      <c r="E260" s="40" t="e">
        <f>E217</f>
        <v>#REF!</v>
      </c>
      <c r="F260" s="150" t="e">
        <f>F217</f>
        <v>#REF!</v>
      </c>
    </row>
    <row r="261" spans="1:10" s="1" customFormat="1" ht="17.649999999999999" customHeight="1" x14ac:dyDescent="0.35">
      <c r="A261" s="165" t="str">
        <f>A218</f>
        <v>Margin and collateral  deposits</v>
      </c>
      <c r="B261" s="12">
        <f>B220+1</f>
        <v>22</v>
      </c>
      <c r="C261" s="132" t="e">
        <f>'BAU cash flow forecast'!#REF!+'BAU cash flow forecast'!#REF!*'FMI Scenarios'!C262</f>
        <v>#REF!</v>
      </c>
      <c r="D261" s="132" t="e">
        <f>'BAU cash flow forecast'!#REF!+'BAU cash flow forecast'!#REF!*'FMI Scenarios'!D262</f>
        <v>#REF!</v>
      </c>
      <c r="E261" s="132" t="e">
        <f>'BAU cash flow forecast'!#REF!+'BAU cash flow forecast'!#REF!*'FMI Scenarios'!E262</f>
        <v>#REF!</v>
      </c>
      <c r="F261" s="75" t="e">
        <f>SUM(C261:E261)</f>
        <v>#REF!</v>
      </c>
    </row>
    <row r="262" spans="1:10" s="1" customFormat="1" ht="15" thickBot="1" x14ac:dyDescent="0.4">
      <c r="A262" s="171" t="s">
        <v>111</v>
      </c>
      <c r="B262" s="137"/>
      <c r="C262" s="147"/>
      <c r="D262" s="147"/>
      <c r="E262" s="147"/>
      <c r="F262" s="134"/>
    </row>
    <row r="263" spans="1:10" s="1" customFormat="1" ht="17.649999999999999" customHeight="1" thickBot="1" x14ac:dyDescent="0.4">
      <c r="A263" s="165" t="s">
        <v>50</v>
      </c>
      <c r="B263" s="25">
        <f>B261+1</f>
        <v>23</v>
      </c>
      <c r="C263" s="132" t="e">
        <f>'BAU cash flow forecast'!#REF!+'BAU cash flow forecast'!#REF!*'FMI Scenarios'!C264</f>
        <v>#REF!</v>
      </c>
      <c r="D263" s="132" t="e">
        <f>'BAU cash flow forecast'!#REF!+'BAU cash flow forecast'!#REF!*'FMI Scenarios'!D264</f>
        <v>#REF!</v>
      </c>
      <c r="E263" s="132" t="e">
        <f>'BAU cash flow forecast'!#REF!+'BAU cash flow forecast'!#REF!*'FMI Scenarios'!E264</f>
        <v>#REF!</v>
      </c>
      <c r="F263" s="75" t="e">
        <f>SUM(C263:E263)</f>
        <v>#REF!</v>
      </c>
    </row>
    <row r="264" spans="1:10" s="1" customFormat="1" ht="15" thickBot="1" x14ac:dyDescent="0.4">
      <c r="A264" s="171" t="s">
        <v>111</v>
      </c>
      <c r="B264" s="137"/>
      <c r="C264" s="147"/>
      <c r="D264" s="147"/>
      <c r="E264" s="147"/>
      <c r="F264" s="134"/>
    </row>
    <row r="265" spans="1:10" s="1" customFormat="1" ht="17.649999999999999" customHeight="1" thickBot="1" x14ac:dyDescent="0.4">
      <c r="B265" s="89"/>
      <c r="C265" s="79" t="e">
        <f>C261+C263</f>
        <v>#REF!</v>
      </c>
      <c r="D265" s="79" t="e">
        <f>D261+D263</f>
        <v>#REF!</v>
      </c>
      <c r="E265" s="79" t="e">
        <f>E261+E263</f>
        <v>#REF!</v>
      </c>
      <c r="F265" s="79" t="e">
        <f>F261+F263</f>
        <v>#REF!</v>
      </c>
    </row>
    <row r="266" spans="1:10" s="1" customFormat="1" ht="17.649999999999999" customHeight="1" thickBot="1" x14ac:dyDescent="0.4">
      <c r="B266" s="89"/>
      <c r="C266" s="158"/>
      <c r="D266" s="158"/>
      <c r="E266" s="158"/>
      <c r="F266" s="158"/>
    </row>
    <row r="267" spans="1:10" s="1" customFormat="1" ht="15" thickBot="1" x14ac:dyDescent="0.4">
      <c r="A267" s="44" t="s">
        <v>81</v>
      </c>
      <c r="B267" s="89"/>
      <c r="C267" s="79" t="e">
        <f>C257-C265</f>
        <v>#REF!</v>
      </c>
      <c r="D267" s="79" t="e">
        <f>D257-D265</f>
        <v>#REF!</v>
      </c>
      <c r="E267" s="79" t="e">
        <f>E257-E265</f>
        <v>#REF!</v>
      </c>
      <c r="F267" s="79" t="e">
        <f>F257-F265</f>
        <v>#REF!</v>
      </c>
    </row>
    <row r="268" spans="1:10" s="1" customFormat="1" ht="15" thickBot="1" x14ac:dyDescent="0.4">
      <c r="A268" s="44" t="s">
        <v>118</v>
      </c>
      <c r="B268" s="89"/>
      <c r="C268" s="79" t="e">
        <f>C267</f>
        <v>#REF!</v>
      </c>
      <c r="D268" s="79" t="e">
        <f>C268+D267</f>
        <v>#REF!</v>
      </c>
      <c r="E268" s="79" t="e">
        <f>D268+E267</f>
        <v>#REF!</v>
      </c>
      <c r="F268" s="79" t="e">
        <f>E268+F267</f>
        <v>#REF!</v>
      </c>
    </row>
    <row r="269" spans="1:10" s="1" customFormat="1" ht="17.649999999999999" customHeight="1" x14ac:dyDescent="0.35">
      <c r="B269" s="89"/>
    </row>
    <row r="270" spans="1:10" s="1" customFormat="1" ht="17.649999999999999" customHeight="1" x14ac:dyDescent="0.35">
      <c r="A270" s="108" t="s">
        <v>119</v>
      </c>
      <c r="B270" s="109"/>
      <c r="C270" s="110"/>
      <c r="D270" s="109"/>
      <c r="E270" s="109"/>
      <c r="F270" s="109"/>
      <c r="G270" s="109"/>
      <c r="H270" s="109"/>
      <c r="I270" s="109"/>
      <c r="J270" s="109"/>
    </row>
    <row r="271" spans="1:10" s="1" customFormat="1" ht="17.649999999999999" customHeight="1" x14ac:dyDescent="0.35">
      <c r="A271" s="112" t="s">
        <v>120</v>
      </c>
      <c r="B271" s="443" t="s">
        <v>121</v>
      </c>
      <c r="C271" s="443"/>
      <c r="D271" s="443"/>
      <c r="E271" s="443"/>
      <c r="F271" s="443"/>
      <c r="G271" s="443"/>
      <c r="H271" s="443"/>
      <c r="I271" s="443"/>
      <c r="J271" s="443"/>
    </row>
    <row r="272" spans="1:10" s="1" customFormat="1" ht="18" customHeight="1" x14ac:dyDescent="0.35">
      <c r="A272" s="111"/>
      <c r="B272" s="439"/>
      <c r="C272" s="440"/>
      <c r="D272" s="440"/>
      <c r="E272" s="440"/>
      <c r="F272" s="440"/>
      <c r="G272" s="440"/>
      <c r="H272" s="440"/>
      <c r="I272" s="440"/>
      <c r="J272" s="441"/>
    </row>
    <row r="273" spans="1:10" s="1" customFormat="1" ht="17.649999999999999" customHeight="1" x14ac:dyDescent="0.35">
      <c r="A273" s="111"/>
      <c r="B273" s="439"/>
      <c r="C273" s="440"/>
      <c r="D273" s="440"/>
      <c r="E273" s="440"/>
      <c r="F273" s="440"/>
      <c r="G273" s="440"/>
      <c r="H273" s="440"/>
      <c r="I273" s="440"/>
      <c r="J273" s="441"/>
    </row>
    <row r="274" spans="1:10" s="1" customFormat="1" ht="17.649999999999999" customHeight="1" x14ac:dyDescent="0.35">
      <c r="A274" s="111"/>
      <c r="B274" s="439"/>
      <c r="C274" s="440"/>
      <c r="D274" s="440"/>
      <c r="E274" s="440"/>
      <c r="F274" s="440"/>
      <c r="G274" s="440"/>
      <c r="H274" s="440"/>
      <c r="I274" s="440"/>
      <c r="J274" s="441"/>
    </row>
    <row r="275" spans="1:10" s="1" customFormat="1" ht="17.649999999999999" customHeight="1" x14ac:dyDescent="0.35">
      <c r="A275" s="111"/>
      <c r="B275" s="439"/>
      <c r="C275" s="440"/>
      <c r="D275" s="440"/>
      <c r="E275" s="440"/>
      <c r="F275" s="440"/>
      <c r="G275" s="440"/>
      <c r="H275" s="440"/>
      <c r="I275" s="440"/>
      <c r="J275" s="441"/>
    </row>
    <row r="276" spans="1:10" s="1" customFormat="1" ht="17.649999999999999" customHeight="1" x14ac:dyDescent="0.35">
      <c r="A276" s="111"/>
      <c r="B276" s="439"/>
      <c r="C276" s="440"/>
      <c r="D276" s="440"/>
      <c r="E276" s="440"/>
      <c r="F276" s="440"/>
      <c r="G276" s="440"/>
      <c r="H276" s="440"/>
      <c r="I276" s="440"/>
      <c r="J276" s="441"/>
    </row>
    <row r="277" spans="1:10" s="1" customFormat="1" ht="17.649999999999999" customHeight="1" x14ac:dyDescent="0.35">
      <c r="A277" s="111"/>
      <c r="B277" s="439"/>
      <c r="C277" s="440"/>
      <c r="D277" s="440"/>
      <c r="E277" s="440"/>
      <c r="F277" s="440"/>
      <c r="G277" s="440"/>
      <c r="H277" s="440"/>
      <c r="I277" s="440"/>
      <c r="J277" s="441"/>
    </row>
    <row r="278" spans="1:10" s="1" customFormat="1" ht="17.649999999999999" customHeight="1" x14ac:dyDescent="0.35">
      <c r="A278" s="111"/>
      <c r="B278" s="143"/>
      <c r="C278" s="144"/>
      <c r="D278" s="144"/>
      <c r="E278" s="144"/>
      <c r="F278" s="144"/>
      <c r="G278" s="144"/>
      <c r="H278" s="144"/>
      <c r="I278" s="144"/>
      <c r="J278" s="113"/>
    </row>
    <row r="279" spans="1:10" s="1" customFormat="1" ht="17.649999999999999" customHeight="1" x14ac:dyDescent="0.35">
      <c r="A279" s="111"/>
      <c r="B279" s="143"/>
      <c r="C279" s="144"/>
      <c r="D279" s="144"/>
      <c r="E279" s="144"/>
      <c r="F279" s="144"/>
      <c r="G279" s="144"/>
      <c r="H279" s="144"/>
      <c r="I279" s="144"/>
      <c r="J279" s="113"/>
    </row>
    <row r="280" spans="1:10" s="1" customFormat="1" ht="17.649999999999999" customHeight="1" x14ac:dyDescent="0.35">
      <c r="A280" s="111"/>
      <c r="B280" s="143"/>
      <c r="C280" s="144"/>
      <c r="D280" s="144"/>
      <c r="E280" s="144"/>
      <c r="F280" s="144"/>
      <c r="G280" s="144"/>
      <c r="H280" s="144"/>
      <c r="I280" s="144"/>
      <c r="J280" s="113"/>
    </row>
    <row r="281" spans="1:10" s="1" customFormat="1" ht="17.649999999999999" customHeight="1" x14ac:dyDescent="0.35">
      <c r="A281" s="111"/>
      <c r="B281" s="143"/>
      <c r="C281" s="144"/>
      <c r="D281" s="144"/>
      <c r="E281" s="144"/>
      <c r="F281" s="144"/>
      <c r="G281" s="144"/>
      <c r="H281" s="144"/>
      <c r="I281" s="144"/>
      <c r="J281" s="113"/>
    </row>
    <row r="282" spans="1:10" s="1" customFormat="1" ht="17.649999999999999" customHeight="1" x14ac:dyDescent="0.35">
      <c r="A282" s="111"/>
      <c r="B282" s="143"/>
      <c r="C282" s="144"/>
      <c r="D282" s="144"/>
      <c r="E282" s="144"/>
      <c r="F282" s="144"/>
      <c r="G282" s="144"/>
      <c r="H282" s="144"/>
      <c r="I282" s="144"/>
      <c r="J282" s="113"/>
    </row>
    <row r="283" spans="1:10" s="1" customFormat="1" ht="17.649999999999999" customHeight="1" x14ac:dyDescent="0.35">
      <c r="A283" s="111"/>
      <c r="B283" s="143"/>
      <c r="C283" s="144"/>
      <c r="D283" s="144"/>
      <c r="E283" s="144"/>
      <c r="F283" s="144"/>
      <c r="G283" s="144"/>
      <c r="H283" s="144"/>
      <c r="I283" s="144"/>
      <c r="J283" s="113"/>
    </row>
    <row r="284" spans="1:10" s="1" customFormat="1" ht="17.649999999999999" customHeight="1" x14ac:dyDescent="0.35">
      <c r="A284" s="111"/>
      <c r="B284" s="143"/>
      <c r="C284" s="144"/>
      <c r="D284" s="144"/>
      <c r="E284" s="144"/>
      <c r="F284" s="144"/>
      <c r="G284" s="144"/>
      <c r="H284" s="144"/>
      <c r="I284" s="144"/>
      <c r="J284" s="113"/>
    </row>
    <row r="285" spans="1:10" s="1" customFormat="1" ht="17.649999999999999" customHeight="1" x14ac:dyDescent="0.35">
      <c r="A285" s="111"/>
      <c r="B285" s="143"/>
      <c r="C285" s="144"/>
      <c r="D285" s="144"/>
      <c r="E285" s="144"/>
      <c r="F285" s="144"/>
      <c r="G285" s="144"/>
      <c r="H285" s="144"/>
      <c r="I285" s="144"/>
      <c r="J285" s="113"/>
    </row>
    <row r="286" spans="1:10" s="1" customFormat="1" ht="17.649999999999999" customHeight="1" x14ac:dyDescent="0.35">
      <c r="A286" s="111"/>
      <c r="B286" s="143"/>
      <c r="C286" s="144"/>
      <c r="D286" s="144"/>
      <c r="E286" s="144"/>
      <c r="F286" s="144"/>
      <c r="G286" s="144"/>
      <c r="H286" s="144"/>
      <c r="I286" s="144"/>
      <c r="J286" s="113"/>
    </row>
    <row r="287" spans="1:10" s="1" customFormat="1" ht="17.649999999999999" customHeight="1" x14ac:dyDescent="0.35">
      <c r="A287" s="111"/>
      <c r="B287" s="143"/>
      <c r="C287" s="144"/>
      <c r="D287" s="144"/>
      <c r="E287" s="144"/>
      <c r="F287" s="144"/>
      <c r="G287" s="144"/>
      <c r="H287" s="144"/>
      <c r="I287" s="144"/>
      <c r="J287" s="113"/>
    </row>
    <row r="288" spans="1:10" s="1" customFormat="1" ht="17.649999999999999" customHeight="1" x14ac:dyDescent="0.35">
      <c r="A288" s="111"/>
      <c r="B288" s="143"/>
      <c r="C288" s="144"/>
      <c r="D288" s="144"/>
      <c r="E288" s="144"/>
      <c r="F288" s="144"/>
      <c r="G288" s="144"/>
      <c r="H288" s="144"/>
      <c r="I288" s="144"/>
      <c r="J288" s="113"/>
    </row>
    <row r="289" spans="1:10" s="1" customFormat="1" ht="17.649999999999999" customHeight="1" x14ac:dyDescent="0.35">
      <c r="A289" s="111"/>
      <c r="B289" s="143"/>
      <c r="C289" s="144"/>
      <c r="D289" s="144"/>
      <c r="E289" s="144"/>
      <c r="F289" s="144"/>
      <c r="G289" s="144"/>
      <c r="H289" s="144"/>
      <c r="I289" s="144"/>
      <c r="J289" s="113"/>
    </row>
    <row r="290" spans="1:10" s="1" customFormat="1" ht="17.649999999999999" customHeight="1" x14ac:dyDescent="0.35">
      <c r="A290" s="111"/>
      <c r="B290" s="143"/>
      <c r="C290" s="144"/>
      <c r="D290" s="144"/>
      <c r="E290" s="144"/>
      <c r="F290" s="144"/>
      <c r="G290" s="144"/>
      <c r="H290" s="144"/>
      <c r="I290" s="144"/>
      <c r="J290" s="113"/>
    </row>
    <row r="291" spans="1:10" s="1" customFormat="1" ht="17.649999999999999" customHeight="1" x14ac:dyDescent="0.35">
      <c r="A291" s="111"/>
      <c r="B291" s="143"/>
      <c r="C291" s="144"/>
      <c r="D291" s="144"/>
      <c r="E291" s="144"/>
      <c r="F291" s="144"/>
      <c r="G291" s="144"/>
      <c r="H291" s="144"/>
      <c r="I291" s="144"/>
      <c r="J291" s="113"/>
    </row>
    <row r="292" spans="1:10" s="1" customFormat="1" ht="17.649999999999999" customHeight="1" x14ac:dyDescent="0.35">
      <c r="A292" s="111"/>
      <c r="B292" s="439"/>
      <c r="C292" s="440"/>
      <c r="D292" s="440"/>
      <c r="E292" s="440"/>
      <c r="F292" s="440"/>
      <c r="G292" s="440"/>
      <c r="H292" s="440"/>
      <c r="I292" s="440"/>
      <c r="J292" s="441"/>
    </row>
    <row r="293" spans="1:10" s="1" customFormat="1" ht="17.649999999999999" customHeight="1" x14ac:dyDescent="0.35">
      <c r="A293" s="111"/>
      <c r="B293" s="439"/>
      <c r="C293" s="440"/>
      <c r="D293" s="440"/>
      <c r="E293" s="440"/>
      <c r="F293" s="440"/>
      <c r="G293" s="440"/>
      <c r="H293" s="440"/>
      <c r="I293" s="440"/>
      <c r="J293" s="441"/>
    </row>
    <row r="294" spans="1:10" s="1" customFormat="1" ht="17.649999999999999" customHeight="1" x14ac:dyDescent="0.35">
      <c r="A294" s="111"/>
      <c r="B294" s="439"/>
      <c r="C294" s="440"/>
      <c r="D294" s="440"/>
      <c r="E294" s="440"/>
      <c r="F294" s="440"/>
      <c r="G294" s="440"/>
      <c r="H294" s="440"/>
      <c r="I294" s="440"/>
      <c r="J294" s="441"/>
    </row>
    <row r="295" spans="1:10" s="1" customFormat="1" ht="17.649999999999999" customHeight="1" x14ac:dyDescent="0.35">
      <c r="A295" s="111"/>
      <c r="B295" s="439"/>
      <c r="C295" s="440"/>
      <c r="D295" s="440"/>
      <c r="E295" s="440"/>
      <c r="F295" s="440"/>
      <c r="G295" s="440"/>
      <c r="H295" s="440"/>
      <c r="I295" s="440"/>
      <c r="J295" s="441"/>
    </row>
    <row r="296" spans="1:10" s="1" customFormat="1" ht="17.649999999999999" customHeight="1" x14ac:dyDescent="0.35">
      <c r="A296" s="111"/>
      <c r="B296" s="439"/>
      <c r="C296" s="440"/>
      <c r="D296" s="440"/>
      <c r="E296" s="440"/>
      <c r="F296" s="440"/>
      <c r="G296" s="440"/>
      <c r="H296" s="440"/>
      <c r="I296" s="440"/>
      <c r="J296" s="441"/>
    </row>
    <row r="297" spans="1:10" s="1" customFormat="1" ht="17.649999999999999" customHeight="1" x14ac:dyDescent="0.35">
      <c r="A297" s="111"/>
      <c r="B297" s="439"/>
      <c r="C297" s="440"/>
      <c r="D297" s="440"/>
      <c r="E297" s="440"/>
      <c r="F297" s="440"/>
      <c r="G297" s="440"/>
      <c r="H297" s="440"/>
      <c r="I297" s="440"/>
      <c r="J297" s="441"/>
    </row>
    <row r="298" spans="1:10" s="1" customFormat="1" ht="17.649999999999999" customHeight="1" x14ac:dyDescent="0.35">
      <c r="A298" s="111"/>
      <c r="B298" s="439"/>
      <c r="C298" s="440"/>
      <c r="D298" s="440"/>
      <c r="E298" s="440"/>
      <c r="F298" s="440"/>
      <c r="G298" s="440"/>
      <c r="H298" s="440"/>
      <c r="I298" s="440"/>
      <c r="J298" s="441"/>
    </row>
    <row r="299" spans="1:10" s="1" customFormat="1" ht="17.649999999999999" customHeight="1" x14ac:dyDescent="0.35">
      <c r="A299" s="111"/>
      <c r="B299" s="439"/>
      <c r="C299" s="440"/>
      <c r="D299" s="440"/>
      <c r="E299" s="440"/>
      <c r="F299" s="440"/>
      <c r="G299" s="440"/>
      <c r="H299" s="440"/>
      <c r="I299" s="440"/>
      <c r="J299" s="441"/>
    </row>
    <row r="300" spans="1:10" s="1" customFormat="1" ht="17.649999999999999" customHeight="1" x14ac:dyDescent="0.35">
      <c r="A300" s="111"/>
      <c r="B300" s="439"/>
      <c r="C300" s="440"/>
      <c r="D300" s="440"/>
      <c r="E300" s="440"/>
      <c r="F300" s="440"/>
      <c r="G300" s="440"/>
      <c r="H300" s="440"/>
      <c r="I300" s="440"/>
      <c r="J300" s="441"/>
    </row>
    <row r="301" spans="1:10" s="1" customFormat="1" ht="17.649999999999999" customHeight="1" x14ac:dyDescent="0.35">
      <c r="A301" s="111"/>
      <c r="B301" s="439"/>
      <c r="C301" s="440"/>
      <c r="D301" s="440"/>
      <c r="E301" s="440"/>
      <c r="F301" s="440"/>
      <c r="G301" s="440"/>
      <c r="H301" s="440"/>
      <c r="I301" s="440"/>
      <c r="J301" s="441"/>
    </row>
    <row r="302" spans="1:10" s="1" customFormat="1" x14ac:dyDescent="0.35">
      <c r="A302" s="5" t="s">
        <v>122</v>
      </c>
      <c r="B302" s="89"/>
    </row>
    <row r="303" spans="1:10" s="1" customFormat="1" x14ac:dyDescent="0.35">
      <c r="A303" s="5" t="s">
        <v>35</v>
      </c>
      <c r="B303" s="89"/>
    </row>
    <row r="304" spans="1:10" s="1" customFormat="1" x14ac:dyDescent="0.35">
      <c r="A304" s="1">
        <v>1</v>
      </c>
      <c r="B304" s="14" t="str">
        <f>'BAU cash flow forecast'!B122</f>
        <v>Refers to all types of fees received by the institution. (for example transactions fees, listing fees, issuer fees, information services fees, corporate action fees, settlement fees)</v>
      </c>
    </row>
    <row r="305" spans="1:2" s="1" customFormat="1" x14ac:dyDescent="0.35">
      <c r="A305" s="1">
        <v>2</v>
      </c>
      <c r="B305" s="14" t="e">
        <f>'BAU cash flow forecast'!#REF!</f>
        <v>#REF!</v>
      </c>
    </row>
    <row r="306" spans="1:2" s="1" customFormat="1" x14ac:dyDescent="0.35">
      <c r="A306" s="1">
        <v>3</v>
      </c>
      <c r="B306" s="14" t="e">
        <f>'BAU cash flow forecast'!#REF!</f>
        <v>#REF!</v>
      </c>
    </row>
    <row r="307" spans="1:2" s="1" customFormat="1" x14ac:dyDescent="0.35">
      <c r="A307" s="1">
        <v>4</v>
      </c>
      <c r="B307" s="14" t="str">
        <f>'BAU cash flow forecast'!B123</f>
        <v>Refers to intercompany charges recouped from group companies and loans received/receivable from group companies.</v>
      </c>
    </row>
    <row r="308" spans="1:2" s="1" customFormat="1" x14ac:dyDescent="0.35">
      <c r="A308" s="1">
        <v>5</v>
      </c>
      <c r="B308" s="14" t="str">
        <f>'BAU cash flow forecast'!B124</f>
        <v>Refers to all taxation receivable from SARS (VAT, Income tax, Dividends withholding tax, Securities tax)</v>
      </c>
    </row>
    <row r="309" spans="1:2" s="1" customFormat="1" x14ac:dyDescent="0.35">
      <c r="A309" s="1">
        <v>6</v>
      </c>
      <c r="B309" s="14" t="str">
        <f>'BAU cash flow forecast'!B125</f>
        <v>Refers to all sundry debtors (excluding fees and any other items specifies under the inflows categories)</v>
      </c>
    </row>
    <row r="310" spans="1:2" s="1" customFormat="1" x14ac:dyDescent="0.35">
      <c r="A310" s="1">
        <v>7</v>
      </c>
      <c r="B310" s="14" t="str">
        <f>'BAU cash flow forecast'!B126</f>
        <v>Refers to interest receivable from financial institutions or loans granted.</v>
      </c>
    </row>
    <row r="311" spans="1:2" s="1" customFormat="1" x14ac:dyDescent="0.35">
      <c r="A311" s="1">
        <v>8</v>
      </c>
      <c r="B311" s="14" t="str">
        <f>'BAU cash flow forecast'!B127</f>
        <v>Refers to dividends to be received.</v>
      </c>
    </row>
    <row r="312" spans="1:2" s="1" customFormat="1" x14ac:dyDescent="0.35">
      <c r="A312" s="1">
        <v>9</v>
      </c>
      <c r="B312" s="14" t="str">
        <f>'BAU cash flow forecast'!B128</f>
        <v>Refer to all other inflows to be received (including financing to be received from external parties)</v>
      </c>
    </row>
    <row r="313" spans="1:2" s="1" customFormat="1" x14ac:dyDescent="0.35">
      <c r="A313" s="1">
        <v>10</v>
      </c>
      <c r="B313" s="14" t="str">
        <f>'BAU cash flow forecast'!B129</f>
        <v>Refer to forecasted cash operating expenditure excluding salaries</v>
      </c>
    </row>
    <row r="314" spans="1:2" s="1" customFormat="1" x14ac:dyDescent="0.35">
      <c r="A314" s="1">
        <v>11</v>
      </c>
      <c r="B314" s="14" t="str">
        <f>'BAU cash flow forecast'!B130</f>
        <v>Refers to all employees costs payable</v>
      </c>
    </row>
    <row r="315" spans="1:2" s="1" customFormat="1" x14ac:dyDescent="0.35">
      <c r="A315" s="1">
        <v>12</v>
      </c>
      <c r="B315" s="14" t="e">
        <f>'BAU cash flow forecast'!#REF!</f>
        <v>#REF!</v>
      </c>
    </row>
    <row r="316" spans="1:2" s="1" customFormat="1" x14ac:dyDescent="0.35">
      <c r="A316" s="1">
        <v>13</v>
      </c>
      <c r="B316" s="14" t="e">
        <f>'BAU cash flow forecast'!#REF!</f>
        <v>#REF!</v>
      </c>
    </row>
    <row r="317" spans="1:2" s="1" customFormat="1" x14ac:dyDescent="0.35">
      <c r="A317" s="1">
        <v>14</v>
      </c>
      <c r="B317" s="14" t="str">
        <f>'BAU cash flow forecast'!B131</f>
        <v>Refers to all taxation payable from SARS (VAT, Income tax, Dividends withholding tax, Securities tax)</v>
      </c>
    </row>
    <row r="318" spans="1:2" s="1" customFormat="1" x14ac:dyDescent="0.35">
      <c r="A318" s="1">
        <v>15</v>
      </c>
      <c r="B318" s="14" t="str">
        <f>'BAU cash flow forecast'!B132</f>
        <v>Refers to dividends payable</v>
      </c>
    </row>
    <row r="319" spans="1:2" s="1" customFormat="1" x14ac:dyDescent="0.35">
      <c r="A319" s="1">
        <v>16</v>
      </c>
      <c r="B319" s="14" t="str">
        <f>'BAU cash flow forecast'!B133</f>
        <v>Refers to repayments of funding to shareholders excluding dividends payable</v>
      </c>
    </row>
    <row r="320" spans="1:2" s="1" customFormat="1" x14ac:dyDescent="0.35">
      <c r="A320" s="1">
        <v>17</v>
      </c>
      <c r="B320" s="14" t="str">
        <f>'BAU cash flow forecast'!B136</f>
        <v>Refer to all other outflows repayable (including financing repayable to external parties)</v>
      </c>
    </row>
    <row r="321" spans="1:2" s="1" customFormat="1" x14ac:dyDescent="0.35">
      <c r="A321" s="1">
        <v>18</v>
      </c>
      <c r="B321" s="14" t="str">
        <f>'BAU cash flow forecast'!B134</f>
        <v>Refers to interest payable to financial institutions or loans received.</v>
      </c>
    </row>
    <row r="322" spans="1:2" s="1" customFormat="1" x14ac:dyDescent="0.35">
      <c r="A322" s="1">
        <v>19</v>
      </c>
      <c r="B322" s="14" t="str">
        <f>'BAU cash flow forecast'!B135</f>
        <v>Refers to planned capital expenditure.</v>
      </c>
    </row>
    <row r="323" spans="1:2" s="1" customFormat="1" x14ac:dyDescent="0.35">
      <c r="A323" s="1">
        <v>20</v>
      </c>
      <c r="B323" s="14" t="e">
        <f>'BAU cash flow forecast'!#REF!</f>
        <v>#REF!</v>
      </c>
    </row>
    <row r="324" spans="1:2" s="1" customFormat="1" x14ac:dyDescent="0.35">
      <c r="A324" s="1">
        <v>21</v>
      </c>
      <c r="B324" s="14" t="e">
        <f>'BAU cash flow forecast'!#REF!</f>
        <v>#REF!</v>
      </c>
    </row>
    <row r="325" spans="1:2" s="1" customFormat="1" x14ac:dyDescent="0.35">
      <c r="A325" s="1">
        <v>22</v>
      </c>
      <c r="B325" s="14" t="e">
        <f>'BAU cash flow forecast'!#REF!</f>
        <v>#REF!</v>
      </c>
    </row>
    <row r="326" spans="1:2" s="1" customFormat="1" x14ac:dyDescent="0.35">
      <c r="A326" s="1">
        <v>23</v>
      </c>
      <c r="B326" s="14" t="e">
        <f>'BAU cash flow forecast'!#REF!</f>
        <v>#REF!</v>
      </c>
    </row>
    <row r="327" spans="1:2" s="1" customFormat="1" x14ac:dyDescent="0.35">
      <c r="B327" s="14"/>
    </row>
    <row r="328" spans="1:2" s="1" customFormat="1" x14ac:dyDescent="0.35">
      <c r="B328" s="89"/>
    </row>
    <row r="329" spans="1:2" s="1" customFormat="1" x14ac:dyDescent="0.35">
      <c r="A329" s="5" t="s">
        <v>99</v>
      </c>
      <c r="B329" s="89"/>
    </row>
    <row r="330" spans="1:2" s="1" customFormat="1" x14ac:dyDescent="0.35">
      <c r="B330" s="14" t="s">
        <v>123</v>
      </c>
    </row>
    <row r="331" spans="1:2" s="1" customFormat="1" x14ac:dyDescent="0.35">
      <c r="A331" s="89"/>
      <c r="B331" s="14" t="s">
        <v>124</v>
      </c>
    </row>
    <row r="332" spans="1:2" s="1" customFormat="1" x14ac:dyDescent="0.35">
      <c r="A332" s="14"/>
      <c r="B332" s="14" t="s">
        <v>125</v>
      </c>
    </row>
    <row r="333" spans="1:2" s="1" customFormat="1" x14ac:dyDescent="0.35">
      <c r="B333" s="14" t="s">
        <v>126</v>
      </c>
    </row>
    <row r="334" spans="1:2" s="1" customFormat="1" x14ac:dyDescent="0.35">
      <c r="B334" s="14"/>
    </row>
    <row r="335" spans="1:2" s="1" customFormat="1" x14ac:dyDescent="0.35">
      <c r="B335" s="14"/>
    </row>
    <row r="336" spans="1:2" s="1" customFormat="1" x14ac:dyDescent="0.35">
      <c r="B336" s="89"/>
    </row>
    <row r="337" spans="2:2" s="1" customFormat="1" x14ac:dyDescent="0.35">
      <c r="B337" s="89"/>
    </row>
    <row r="338" spans="2:2" s="1" customFormat="1" x14ac:dyDescent="0.35">
      <c r="B338" s="89"/>
    </row>
    <row r="339" spans="2:2" s="1" customFormat="1" x14ac:dyDescent="0.35">
      <c r="B339" s="89"/>
    </row>
    <row r="340" spans="2:2" s="1" customFormat="1" x14ac:dyDescent="0.35">
      <c r="B340" s="89"/>
    </row>
    <row r="341" spans="2:2" s="1" customFormat="1" x14ac:dyDescent="0.35">
      <c r="B341" s="89"/>
    </row>
    <row r="342" spans="2:2" s="1" customFormat="1" x14ac:dyDescent="0.35">
      <c r="B342" s="89"/>
    </row>
    <row r="343" spans="2:2" s="1" customFormat="1" x14ac:dyDescent="0.35">
      <c r="B343" s="89"/>
    </row>
    <row r="344" spans="2:2" s="1" customFormat="1" x14ac:dyDescent="0.35">
      <c r="B344" s="89"/>
    </row>
    <row r="345" spans="2:2" s="1" customFormat="1" x14ac:dyDescent="0.35">
      <c r="B345" s="89"/>
    </row>
    <row r="346" spans="2:2" s="1" customFormat="1" x14ac:dyDescent="0.35">
      <c r="B346" s="89"/>
    </row>
    <row r="347" spans="2:2" s="1" customFormat="1" x14ac:dyDescent="0.35">
      <c r="B347" s="89"/>
    </row>
    <row r="348" spans="2:2" s="1" customFormat="1" x14ac:dyDescent="0.35">
      <c r="B348" s="89"/>
    </row>
    <row r="349" spans="2:2" s="1" customFormat="1" x14ac:dyDescent="0.35">
      <c r="B349" s="89"/>
    </row>
    <row r="350" spans="2:2" s="1" customFormat="1" x14ac:dyDescent="0.35">
      <c r="B350" s="89"/>
    </row>
    <row r="351" spans="2:2" s="1" customFormat="1" x14ac:dyDescent="0.35">
      <c r="B351" s="89"/>
    </row>
    <row r="352" spans="2:2" s="1" customFormat="1" x14ac:dyDescent="0.35">
      <c r="B352" s="89"/>
    </row>
    <row r="353" spans="2:2" s="1" customFormat="1" x14ac:dyDescent="0.35">
      <c r="B353" s="89"/>
    </row>
    <row r="354" spans="2:2" s="1" customFormat="1" x14ac:dyDescent="0.35">
      <c r="B354" s="89"/>
    </row>
    <row r="355" spans="2:2" s="1" customFormat="1" x14ac:dyDescent="0.35">
      <c r="B355" s="89"/>
    </row>
    <row r="356" spans="2:2" s="1" customFormat="1" x14ac:dyDescent="0.35">
      <c r="B356" s="89"/>
    </row>
    <row r="357" spans="2:2" s="1" customFormat="1" x14ac:dyDescent="0.35">
      <c r="B357" s="89"/>
    </row>
    <row r="358" spans="2:2" s="1" customFormat="1" x14ac:dyDescent="0.35">
      <c r="B358" s="89"/>
    </row>
    <row r="359" spans="2:2" s="1" customFormat="1" x14ac:dyDescent="0.35">
      <c r="B359" s="89"/>
    </row>
    <row r="360" spans="2:2" s="1" customFormat="1" x14ac:dyDescent="0.35">
      <c r="B360" s="89"/>
    </row>
    <row r="361" spans="2:2" s="1" customFormat="1" x14ac:dyDescent="0.35">
      <c r="B361" s="89"/>
    </row>
    <row r="362" spans="2:2" s="1" customFormat="1" x14ac:dyDescent="0.35">
      <c r="B362" s="89"/>
    </row>
    <row r="363" spans="2:2" s="1" customFormat="1" x14ac:dyDescent="0.35">
      <c r="B363" s="89"/>
    </row>
    <row r="364" spans="2:2" s="1" customFormat="1" x14ac:dyDescent="0.35">
      <c r="B364" s="89"/>
    </row>
    <row r="365" spans="2:2" s="1" customFormat="1" x14ac:dyDescent="0.35">
      <c r="B365" s="89"/>
    </row>
    <row r="366" spans="2:2" s="1" customFormat="1" x14ac:dyDescent="0.35">
      <c r="B366" s="89"/>
    </row>
    <row r="367" spans="2:2" s="1" customFormat="1" x14ac:dyDescent="0.35">
      <c r="B367" s="89"/>
    </row>
    <row r="368" spans="2:2" s="1" customFormat="1" x14ac:dyDescent="0.35">
      <c r="B368" s="89"/>
    </row>
    <row r="369" spans="2:2" s="1" customFormat="1" x14ac:dyDescent="0.35">
      <c r="B369" s="89"/>
    </row>
    <row r="370" spans="2:2" s="1" customFormat="1" x14ac:dyDescent="0.35">
      <c r="B370" s="89"/>
    </row>
    <row r="371" spans="2:2" s="1" customFormat="1" x14ac:dyDescent="0.35">
      <c r="B371" s="89"/>
    </row>
    <row r="372" spans="2:2" s="1" customFormat="1" x14ac:dyDescent="0.35">
      <c r="B372" s="89"/>
    </row>
  </sheetData>
  <mergeCells count="18">
    <mergeCell ref="B296:J296"/>
    <mergeCell ref="B297:J297"/>
    <mergeCell ref="B298:J298"/>
    <mergeCell ref="B299:J299"/>
    <mergeCell ref="B300:J300"/>
    <mergeCell ref="C216:F216"/>
    <mergeCell ref="B301:J301"/>
    <mergeCell ref="B271:J271"/>
    <mergeCell ref="B272:J272"/>
    <mergeCell ref="B273:J273"/>
    <mergeCell ref="B274:J274"/>
    <mergeCell ref="B275:J275"/>
    <mergeCell ref="B276:J276"/>
    <mergeCell ref="B292:J292"/>
    <mergeCell ref="B293:J293"/>
    <mergeCell ref="B294:J294"/>
    <mergeCell ref="B295:J295"/>
    <mergeCell ref="B277:J27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Scenarios!$A$2:$A$10</xm:f>
          </x14:formula1>
          <xm:sqref>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89C54-B993-4516-8207-9A072A749605}">
  <sheetPr>
    <pageSetUpPr fitToPage="1"/>
  </sheetPr>
  <dimension ref="A1:L119"/>
  <sheetViews>
    <sheetView tabSelected="1" zoomScale="71" zoomScaleNormal="70" workbookViewId="0">
      <selection activeCell="A22" sqref="A22"/>
    </sheetView>
  </sheetViews>
  <sheetFormatPr defaultColWidth="8.7265625" defaultRowHeight="12.5" x14ac:dyDescent="0.25"/>
  <cols>
    <col min="1" max="1" width="82.26953125" style="325" customWidth="1"/>
    <col min="2" max="2" width="17.90625" style="324" customWidth="1"/>
    <col min="3" max="3" width="18.7265625" style="324" customWidth="1"/>
    <col min="4" max="4" width="16.81640625" style="325" customWidth="1"/>
    <col min="5" max="5" width="16.26953125" style="325" customWidth="1"/>
    <col min="6" max="6" width="14.36328125" style="325" customWidth="1"/>
    <col min="7" max="7" width="13.6328125" style="340" customWidth="1"/>
    <col min="8" max="8" width="15.1796875" style="325" customWidth="1"/>
    <col min="9" max="9" width="12" style="325" bestFit="1" customWidth="1"/>
    <col min="10" max="10" width="6.7265625" style="325" customWidth="1"/>
    <col min="11" max="11" width="7.7265625" style="325" customWidth="1"/>
    <col min="12" max="12" width="9.26953125" style="325" customWidth="1"/>
    <col min="13" max="13" width="8.453125" style="325" customWidth="1"/>
    <col min="14" max="14" width="8.7265625" style="325"/>
    <col min="15" max="15" width="8.453125" style="325" customWidth="1"/>
    <col min="16" max="44" width="9.26953125" style="325" customWidth="1"/>
    <col min="45" max="16384" width="8.7265625" style="325"/>
  </cols>
  <sheetData>
    <row r="1" spans="1:12" ht="13.5" thickBot="1" x14ac:dyDescent="0.3">
      <c r="A1" s="323" t="str">
        <f>'[3]BAU cash flow forecast'!A1</f>
        <v>Liquidity risk</v>
      </c>
      <c r="H1" s="328"/>
      <c r="I1" s="329"/>
      <c r="J1" s="326" t="s">
        <v>25</v>
      </c>
      <c r="K1" s="327" t="s">
        <v>26</v>
      </c>
    </row>
    <row r="2" spans="1:12" ht="13" thickBot="1" x14ac:dyDescent="0.3">
      <c r="A2" s="330" t="str">
        <f>'[3]BAU cash flow forecast'!A2</f>
        <v>(Confidential and not available for inspection by the public)</v>
      </c>
      <c r="H2" s="332"/>
      <c r="J2" s="331" t="s">
        <v>28</v>
      </c>
      <c r="K2" s="327" t="s">
        <v>29</v>
      </c>
    </row>
    <row r="3" spans="1:12" ht="13.5" thickBot="1" x14ac:dyDescent="0.3">
      <c r="A3" s="333" t="str">
        <f>'[3]BAU cash flow forecast'!A3</f>
        <v>Name of  Market Infrastructure</v>
      </c>
      <c r="B3" s="334"/>
      <c r="C3" s="421"/>
      <c r="H3" s="337"/>
      <c r="J3" s="336" t="s">
        <v>30</v>
      </c>
      <c r="K3" s="327" t="s">
        <v>31</v>
      </c>
    </row>
    <row r="4" spans="1:12" ht="13.5" thickBot="1" x14ac:dyDescent="0.3">
      <c r="A4" s="338" t="str">
        <f>'[3]BAU cash flow forecast'!A4</f>
        <v>Reporting Date:</v>
      </c>
      <c r="B4" s="339"/>
      <c r="C4" s="335"/>
      <c r="L4" s="337"/>
    </row>
    <row r="5" spans="1:12" ht="13.5" thickBot="1" x14ac:dyDescent="0.3">
      <c r="A5" s="338" t="s">
        <v>104</v>
      </c>
      <c r="B5" s="341" t="s">
        <v>136</v>
      </c>
      <c r="C5" s="341"/>
    </row>
    <row r="6" spans="1:12" ht="13" x14ac:dyDescent="0.25">
      <c r="A6" s="342"/>
      <c r="B6" s="341"/>
      <c r="C6" s="341"/>
    </row>
    <row r="7" spans="1:12" ht="13" x14ac:dyDescent="0.25">
      <c r="A7" s="342"/>
      <c r="B7" s="341"/>
      <c r="C7" s="341"/>
    </row>
    <row r="8" spans="1:12" ht="13" x14ac:dyDescent="0.25">
      <c r="A8" s="343" t="s">
        <v>32</v>
      </c>
      <c r="B8" s="325"/>
      <c r="C8" s="325"/>
    </row>
    <row r="9" spans="1:12" ht="13" x14ac:dyDescent="0.3">
      <c r="D9" s="344"/>
    </row>
    <row r="10" spans="1:12" ht="13" x14ac:dyDescent="0.25">
      <c r="A10" s="343" t="s">
        <v>128</v>
      </c>
    </row>
    <row r="11" spans="1:12" ht="13" thickBot="1" x14ac:dyDescent="0.3">
      <c r="A11" s="345"/>
      <c r="C11" s="346"/>
      <c r="D11" s="345"/>
      <c r="E11" s="345"/>
      <c r="F11" s="345"/>
      <c r="G11" s="345"/>
      <c r="H11" s="345"/>
      <c r="I11" s="345"/>
    </row>
    <row r="12" spans="1:12" ht="13.5" thickBot="1" x14ac:dyDescent="0.35">
      <c r="A12" s="347" t="s">
        <v>224</v>
      </c>
      <c r="B12" s="348" t="s">
        <v>35</v>
      </c>
      <c r="C12" s="349" t="s">
        <v>225</v>
      </c>
      <c r="D12" s="349" t="s">
        <v>130</v>
      </c>
      <c r="E12" s="349" t="s">
        <v>37</v>
      </c>
      <c r="F12" s="349" t="s">
        <v>253</v>
      </c>
      <c r="G12" s="349" t="s">
        <v>254</v>
      </c>
      <c r="H12" s="349" t="s">
        <v>255</v>
      </c>
      <c r="I12" s="349" t="s">
        <v>256</v>
      </c>
    </row>
    <row r="13" spans="1:12" x14ac:dyDescent="0.25">
      <c r="A13" s="350" t="s">
        <v>226</v>
      </c>
      <c r="B13" s="324">
        <v>16</v>
      </c>
      <c r="C13" s="351"/>
      <c r="D13" s="351"/>
      <c r="E13" s="351"/>
      <c r="F13" s="351"/>
      <c r="G13" s="351"/>
      <c r="H13" s="351"/>
      <c r="I13" s="351"/>
    </row>
    <row r="14" spans="1:12" ht="13" thickBot="1" x14ac:dyDescent="0.3">
      <c r="A14" s="352" t="s">
        <v>227</v>
      </c>
      <c r="B14" s="324">
        <f>B13+1</f>
        <v>17</v>
      </c>
      <c r="C14" s="353"/>
      <c r="D14" s="353"/>
      <c r="E14" s="353"/>
      <c r="F14" s="353"/>
      <c r="G14" s="353"/>
      <c r="H14" s="353"/>
      <c r="I14" s="353"/>
    </row>
    <row r="15" spans="1:12" ht="13.5" thickBot="1" x14ac:dyDescent="0.35">
      <c r="A15" s="354" t="s">
        <v>228</v>
      </c>
      <c r="C15" s="355">
        <f>IF(C14-C13&gt;=0,0,C14-C13)</f>
        <v>0</v>
      </c>
      <c r="D15" s="355">
        <f t="shared" ref="D15:I15" si="0">IF(D14-D13&gt;=0,0,D14-D13)</f>
        <v>0</v>
      </c>
      <c r="E15" s="355">
        <f t="shared" si="0"/>
        <v>0</v>
      </c>
      <c r="F15" s="355">
        <f t="shared" si="0"/>
        <v>0</v>
      </c>
      <c r="G15" s="355">
        <f t="shared" si="0"/>
        <v>0</v>
      </c>
      <c r="H15" s="355">
        <f t="shared" si="0"/>
        <v>0</v>
      </c>
      <c r="I15" s="355">
        <f t="shared" si="0"/>
        <v>0</v>
      </c>
    </row>
    <row r="16" spans="1:12" ht="13" x14ac:dyDescent="0.3">
      <c r="A16" s="357"/>
      <c r="C16" s="358"/>
      <c r="D16" s="358"/>
      <c r="E16" s="358"/>
      <c r="F16" s="356"/>
    </row>
    <row r="17" spans="1:12" x14ac:dyDescent="0.25">
      <c r="A17" s="218" t="s">
        <v>229</v>
      </c>
      <c r="B17" s="324">
        <f>B14+1</f>
        <v>18</v>
      </c>
      <c r="C17" s="359"/>
      <c r="D17" s="359"/>
      <c r="E17" s="359"/>
      <c r="F17" s="359"/>
      <c r="G17" s="359"/>
      <c r="H17" s="359"/>
      <c r="I17" s="359"/>
    </row>
    <row r="18" spans="1:12" x14ac:dyDescent="0.25">
      <c r="A18" s="218" t="s">
        <v>230</v>
      </c>
      <c r="B18" s="324">
        <f>B17+1</f>
        <v>19</v>
      </c>
      <c r="C18" s="361"/>
      <c r="D18" s="361"/>
      <c r="E18" s="361"/>
      <c r="F18" s="361"/>
      <c r="G18" s="361"/>
      <c r="H18" s="361"/>
      <c r="I18" s="361"/>
    </row>
    <row r="19" spans="1:12" ht="13" x14ac:dyDescent="0.3">
      <c r="A19" s="218" t="s">
        <v>231</v>
      </c>
      <c r="B19" s="324">
        <f>B18+1</f>
        <v>20</v>
      </c>
      <c r="C19" s="362"/>
      <c r="D19" s="362"/>
      <c r="E19" s="362"/>
      <c r="F19" s="362"/>
      <c r="G19" s="362"/>
      <c r="H19" s="362"/>
      <c r="I19" s="362"/>
    </row>
    <row r="20" spans="1:12" ht="13.5" thickBot="1" x14ac:dyDescent="0.35">
      <c r="A20" s="363"/>
      <c r="C20" s="364"/>
      <c r="D20" s="364"/>
      <c r="E20" s="364"/>
      <c r="F20" s="360"/>
    </row>
    <row r="21" spans="1:12" ht="13.5" thickBot="1" x14ac:dyDescent="0.35">
      <c r="A21" s="365" t="s">
        <v>226</v>
      </c>
      <c r="B21" s="348"/>
      <c r="C21" s="366" t="str">
        <f>C12</f>
        <v>Day 1</v>
      </c>
      <c r="D21" s="366" t="str">
        <f t="shared" ref="D21:I21" si="1">D12</f>
        <v>Day 2</v>
      </c>
      <c r="E21" s="366" t="str">
        <f t="shared" si="1"/>
        <v>Day 3</v>
      </c>
      <c r="F21" s="366" t="str">
        <f t="shared" si="1"/>
        <v>Day 4</v>
      </c>
      <c r="G21" s="366" t="str">
        <f t="shared" si="1"/>
        <v>Day 5</v>
      </c>
      <c r="H21" s="366" t="str">
        <f t="shared" si="1"/>
        <v>Day 6</v>
      </c>
      <c r="I21" s="366" t="str">
        <f t="shared" si="1"/>
        <v>Day 7</v>
      </c>
    </row>
    <row r="22" spans="1:12" x14ac:dyDescent="0.25">
      <c r="A22" s="350" t="s">
        <v>259</v>
      </c>
      <c r="B22" s="324">
        <f>B19+1</f>
        <v>21</v>
      </c>
      <c r="C22" s="367"/>
      <c r="D22" s="367"/>
      <c r="E22" s="367"/>
      <c r="F22" s="367"/>
      <c r="G22" s="367"/>
      <c r="H22" s="367"/>
      <c r="I22" s="367"/>
      <c r="J22" s="329"/>
      <c r="K22" s="329"/>
      <c r="L22" s="329"/>
    </row>
    <row r="23" spans="1:12" x14ac:dyDescent="0.25">
      <c r="A23" s="218" t="s">
        <v>232</v>
      </c>
      <c r="B23" s="324">
        <f>B22+1</f>
        <v>22</v>
      </c>
      <c r="C23" s="361"/>
      <c r="D23" s="361"/>
      <c r="E23" s="361"/>
      <c r="F23" s="361"/>
      <c r="G23" s="361"/>
      <c r="H23" s="361"/>
      <c r="I23" s="361"/>
    </row>
    <row r="24" spans="1:12" x14ac:dyDescent="0.25">
      <c r="A24" s="218" t="s">
        <v>233</v>
      </c>
      <c r="B24" s="324">
        <f>B23+1</f>
        <v>23</v>
      </c>
      <c r="C24" s="361"/>
      <c r="D24" s="361"/>
      <c r="E24" s="361"/>
      <c r="F24" s="361"/>
      <c r="G24" s="361"/>
      <c r="H24" s="361"/>
      <c r="I24" s="361"/>
    </row>
    <row r="25" spans="1:12" ht="13" thickBot="1" x14ac:dyDescent="0.3">
      <c r="A25" s="369"/>
      <c r="C25" s="370"/>
      <c r="D25" s="370"/>
      <c r="E25" s="370"/>
      <c r="F25" s="360"/>
      <c r="G25" s="368"/>
    </row>
    <row r="26" spans="1:12" ht="13.5" thickBot="1" x14ac:dyDescent="0.35">
      <c r="A26" s="365" t="s">
        <v>257</v>
      </c>
      <c r="C26" s="366" t="str">
        <f>C12</f>
        <v>Day 1</v>
      </c>
      <c r="D26" s="366" t="str">
        <f t="shared" ref="D26:I26" si="2">D12</f>
        <v>Day 2</v>
      </c>
      <c r="E26" s="366" t="str">
        <f t="shared" si="2"/>
        <v>Day 3</v>
      </c>
      <c r="F26" s="366" t="str">
        <f t="shared" si="2"/>
        <v>Day 4</v>
      </c>
      <c r="G26" s="366" t="str">
        <f t="shared" si="2"/>
        <v>Day 5</v>
      </c>
      <c r="H26" s="366" t="str">
        <f t="shared" si="2"/>
        <v>Day 6</v>
      </c>
      <c r="I26" s="366" t="str">
        <f t="shared" si="2"/>
        <v>Day 7</v>
      </c>
    </row>
    <row r="27" spans="1:12" x14ac:dyDescent="0.25">
      <c r="A27" s="350" t="s">
        <v>234</v>
      </c>
      <c r="B27" s="324">
        <f>B24+1</f>
        <v>24</v>
      </c>
      <c r="C27" s="371"/>
      <c r="D27" s="371"/>
      <c r="E27" s="371"/>
      <c r="F27" s="371"/>
      <c r="G27" s="371"/>
      <c r="H27" s="371"/>
      <c r="I27" s="371"/>
    </row>
    <row r="28" spans="1:12" ht="13" thickBot="1" x14ac:dyDescent="0.3">
      <c r="A28" s="352" t="s">
        <v>235</v>
      </c>
      <c r="B28" s="324">
        <f>B27+1</f>
        <v>25</v>
      </c>
      <c r="C28" s="353"/>
      <c r="D28" s="353"/>
      <c r="E28" s="353"/>
      <c r="F28" s="353"/>
      <c r="G28" s="353"/>
      <c r="H28" s="353"/>
      <c r="I28" s="353"/>
    </row>
    <row r="29" spans="1:12" ht="13.5" thickBot="1" x14ac:dyDescent="0.35">
      <c r="A29" s="365" t="s">
        <v>236</v>
      </c>
      <c r="C29" s="372"/>
      <c r="D29" s="372"/>
      <c r="E29" s="372"/>
      <c r="F29" s="372"/>
      <c r="G29" s="372"/>
      <c r="H29" s="372"/>
      <c r="I29" s="372"/>
    </row>
    <row r="30" spans="1:12" ht="16.5" customHeight="1" thickBot="1" x14ac:dyDescent="0.35">
      <c r="A30" s="374"/>
      <c r="C30" s="375"/>
      <c r="D30" s="375"/>
      <c r="E30" s="375"/>
      <c r="F30" s="375"/>
      <c r="G30" s="375"/>
      <c r="H30" s="375"/>
      <c r="I30" s="375"/>
    </row>
    <row r="31" spans="1:12" ht="13.5" thickBot="1" x14ac:dyDescent="0.35">
      <c r="A31" s="365" t="s">
        <v>237</v>
      </c>
      <c r="B31" s="348"/>
      <c r="C31" s="349" t="str">
        <f>C12</f>
        <v>Day 1</v>
      </c>
      <c r="D31" s="349" t="str">
        <f t="shared" ref="D31:I31" si="3">D12</f>
        <v>Day 2</v>
      </c>
      <c r="E31" s="349" t="str">
        <f t="shared" si="3"/>
        <v>Day 3</v>
      </c>
      <c r="F31" s="349" t="str">
        <f t="shared" si="3"/>
        <v>Day 4</v>
      </c>
      <c r="G31" s="349" t="str">
        <f t="shared" si="3"/>
        <v>Day 5</v>
      </c>
      <c r="H31" s="349" t="str">
        <f t="shared" si="3"/>
        <v>Day 6</v>
      </c>
      <c r="I31" s="349" t="str">
        <f t="shared" si="3"/>
        <v>Day 7</v>
      </c>
    </row>
    <row r="32" spans="1:12" x14ac:dyDescent="0.25">
      <c r="A32" s="350" t="s">
        <v>238</v>
      </c>
      <c r="B32" s="324">
        <f>B28+1</f>
        <v>26</v>
      </c>
      <c r="C32" s="371"/>
      <c r="D32" s="371"/>
      <c r="E32" s="371"/>
      <c r="F32" s="371"/>
      <c r="G32" s="371"/>
      <c r="H32" s="371"/>
      <c r="I32" s="371"/>
    </row>
    <row r="33" spans="1:9" x14ac:dyDescent="0.25">
      <c r="A33" s="218" t="s">
        <v>239</v>
      </c>
      <c r="B33" s="324">
        <f>B32+1</f>
        <v>27</v>
      </c>
      <c r="C33" s="361"/>
      <c r="D33" s="361"/>
      <c r="E33" s="361"/>
      <c r="F33" s="361"/>
      <c r="G33" s="361"/>
      <c r="H33" s="361"/>
      <c r="I33" s="361"/>
    </row>
    <row r="34" spans="1:9" x14ac:dyDescent="0.25">
      <c r="A34" s="218" t="s">
        <v>240</v>
      </c>
      <c r="B34" s="324">
        <f t="shared" ref="B34:B35" si="4">B33+1</f>
        <v>28</v>
      </c>
      <c r="C34" s="361"/>
      <c r="D34" s="361"/>
      <c r="E34" s="361"/>
      <c r="F34" s="361"/>
      <c r="G34" s="361"/>
      <c r="H34" s="361"/>
      <c r="I34" s="361"/>
    </row>
    <row r="35" spans="1:9" ht="13.5" thickBot="1" x14ac:dyDescent="0.35">
      <c r="A35" s="352" t="s">
        <v>241</v>
      </c>
      <c r="B35" s="324">
        <f t="shared" si="4"/>
        <v>29</v>
      </c>
      <c r="C35" s="376"/>
      <c r="D35" s="376"/>
      <c r="E35" s="376"/>
      <c r="F35" s="376"/>
      <c r="G35" s="376"/>
      <c r="H35" s="376"/>
      <c r="I35" s="376"/>
    </row>
    <row r="36" spans="1:9" ht="13.5" thickBot="1" x14ac:dyDescent="0.35">
      <c r="A36" s="377"/>
      <c r="C36" s="378"/>
      <c r="D36" s="378"/>
      <c r="E36" s="378"/>
      <c r="F36" s="360"/>
    </row>
    <row r="37" spans="1:9" ht="13.5" thickBot="1" x14ac:dyDescent="0.35">
      <c r="A37" s="365" t="s">
        <v>242</v>
      </c>
      <c r="B37" s="348"/>
      <c r="C37" s="379" t="str">
        <f>C12</f>
        <v>Day 1</v>
      </c>
      <c r="D37" s="379" t="str">
        <f t="shared" ref="D37:I37" si="5">D12</f>
        <v>Day 2</v>
      </c>
      <c r="E37" s="379" t="str">
        <f t="shared" si="5"/>
        <v>Day 3</v>
      </c>
      <c r="F37" s="379" t="str">
        <f t="shared" si="5"/>
        <v>Day 4</v>
      </c>
      <c r="G37" s="379" t="str">
        <f t="shared" si="5"/>
        <v>Day 5</v>
      </c>
      <c r="H37" s="379" t="str">
        <f t="shared" si="5"/>
        <v>Day 6</v>
      </c>
      <c r="I37" s="379" t="str">
        <f t="shared" si="5"/>
        <v>Day 7</v>
      </c>
    </row>
    <row r="38" spans="1:9" x14ac:dyDescent="0.25">
      <c r="A38" s="380" t="s">
        <v>243</v>
      </c>
      <c r="B38" s="324">
        <f>B35+1</f>
        <v>30</v>
      </c>
      <c r="C38" s="371"/>
      <c r="D38" s="361"/>
      <c r="E38" s="361"/>
      <c r="F38" s="361"/>
      <c r="G38" s="361"/>
      <c r="H38" s="361"/>
      <c r="I38" s="361"/>
    </row>
    <row r="39" spans="1:9" x14ac:dyDescent="0.25">
      <c r="A39" s="381" t="s">
        <v>244</v>
      </c>
      <c r="B39" s="324">
        <f>B38+1</f>
        <v>31</v>
      </c>
      <c r="C39" s="361"/>
      <c r="D39" s="361"/>
      <c r="E39" s="361"/>
      <c r="F39" s="361"/>
      <c r="G39" s="361"/>
      <c r="H39" s="361"/>
      <c r="I39" s="361"/>
    </row>
    <row r="40" spans="1:9" x14ac:dyDescent="0.25">
      <c r="A40" s="382" t="s">
        <v>245</v>
      </c>
      <c r="B40" s="324">
        <f t="shared" ref="B40:B41" si="6">B39+1</f>
        <v>32</v>
      </c>
      <c r="C40" s="383"/>
      <c r="D40" s="361"/>
      <c r="E40" s="361"/>
      <c r="F40" s="361"/>
      <c r="G40" s="361"/>
      <c r="H40" s="361"/>
      <c r="I40" s="361"/>
    </row>
    <row r="41" spans="1:9" x14ac:dyDescent="0.25">
      <c r="A41" s="382" t="s">
        <v>246</v>
      </c>
      <c r="B41" s="324">
        <f t="shared" si="6"/>
        <v>33</v>
      </c>
      <c r="C41" s="383"/>
      <c r="D41" s="361"/>
      <c r="E41" s="361"/>
      <c r="F41" s="361"/>
      <c r="G41" s="361"/>
      <c r="H41" s="361"/>
      <c r="I41" s="361"/>
    </row>
    <row r="42" spans="1:9" ht="13" thickBot="1" x14ac:dyDescent="0.3">
      <c r="A42" s="384" t="s">
        <v>247</v>
      </c>
      <c r="C42" s="385"/>
      <c r="D42" s="386"/>
      <c r="E42" s="386"/>
      <c r="F42" s="386"/>
      <c r="G42" s="386"/>
      <c r="H42" s="386"/>
      <c r="I42" s="386"/>
    </row>
    <row r="43" spans="1:9" ht="13.5" thickBot="1" x14ac:dyDescent="0.35">
      <c r="A43" s="365" t="s">
        <v>131</v>
      </c>
      <c r="B43" s="348"/>
      <c r="C43" s="387" t="str">
        <f>C12</f>
        <v>Day 1</v>
      </c>
      <c r="D43" s="387" t="str">
        <f t="shared" ref="D43:I43" si="7">D12</f>
        <v>Day 2</v>
      </c>
      <c r="E43" s="387" t="str">
        <f t="shared" si="7"/>
        <v>Day 3</v>
      </c>
      <c r="F43" s="387" t="str">
        <f t="shared" si="7"/>
        <v>Day 4</v>
      </c>
      <c r="G43" s="387" t="str">
        <f t="shared" si="7"/>
        <v>Day 5</v>
      </c>
      <c r="H43" s="387" t="str">
        <f t="shared" si="7"/>
        <v>Day 6</v>
      </c>
      <c r="I43" s="387" t="str">
        <f t="shared" si="7"/>
        <v>Day 7</v>
      </c>
    </row>
    <row r="44" spans="1:9" x14ac:dyDescent="0.25">
      <c r="A44" s="380" t="s">
        <v>248</v>
      </c>
      <c r="B44" s="324">
        <f>B41+1</f>
        <v>34</v>
      </c>
      <c r="C44" s="388"/>
      <c r="D44" s="388"/>
      <c r="E44" s="388"/>
      <c r="F44" s="388"/>
      <c r="G44" s="388"/>
      <c r="H44" s="388"/>
      <c r="I44" s="388"/>
    </row>
    <row r="45" spans="1:9" x14ac:dyDescent="0.25">
      <c r="A45" s="382" t="s">
        <v>249</v>
      </c>
      <c r="B45" s="324">
        <f>B44+1</f>
        <v>35</v>
      </c>
      <c r="C45" s="361"/>
      <c r="D45" s="361"/>
      <c r="E45" s="361"/>
      <c r="F45" s="361"/>
      <c r="G45" s="361"/>
      <c r="H45" s="361"/>
      <c r="I45" s="361"/>
    </row>
    <row r="46" spans="1:9" x14ac:dyDescent="0.25">
      <c r="A46" s="382" t="s">
        <v>250</v>
      </c>
      <c r="B46" s="324">
        <f>B45+1</f>
        <v>36</v>
      </c>
      <c r="C46" s="361"/>
      <c r="D46" s="361"/>
      <c r="E46" s="361"/>
      <c r="F46" s="361"/>
      <c r="G46" s="361"/>
      <c r="H46" s="361"/>
      <c r="I46" s="361"/>
    </row>
    <row r="47" spans="1:9" ht="13.5" thickBot="1" x14ac:dyDescent="0.35">
      <c r="A47" s="357"/>
      <c r="B47" s="346"/>
      <c r="C47" s="389"/>
      <c r="D47" s="360"/>
      <c r="E47" s="360"/>
    </row>
    <row r="48" spans="1:9" ht="13.5" thickBot="1" x14ac:dyDescent="0.35">
      <c r="A48" s="390" t="s">
        <v>251</v>
      </c>
      <c r="B48" s="391" t="s">
        <v>63</v>
      </c>
      <c r="C48" s="392" t="str">
        <f>C12</f>
        <v>Day 1</v>
      </c>
      <c r="D48" s="392" t="str">
        <f t="shared" ref="D48:I48" si="8">D12</f>
        <v>Day 2</v>
      </c>
      <c r="E48" s="392" t="str">
        <f t="shared" si="8"/>
        <v>Day 3</v>
      </c>
      <c r="F48" s="392" t="str">
        <f t="shared" si="8"/>
        <v>Day 4</v>
      </c>
      <c r="G48" s="392" t="str">
        <f t="shared" si="8"/>
        <v>Day 5</v>
      </c>
      <c r="H48" s="392" t="str">
        <f t="shared" si="8"/>
        <v>Day 6</v>
      </c>
      <c r="I48" s="392" t="str">
        <f t="shared" si="8"/>
        <v>Day 7</v>
      </c>
    </row>
    <row r="49" spans="1:9" x14ac:dyDescent="0.25">
      <c r="A49" s="297"/>
      <c r="B49" s="297"/>
      <c r="C49" s="359"/>
      <c r="D49" s="359"/>
      <c r="E49" s="359"/>
      <c r="F49" s="359"/>
      <c r="G49" s="359"/>
      <c r="H49" s="359"/>
      <c r="I49" s="359"/>
    </row>
    <row r="50" spans="1:9" x14ac:dyDescent="0.25">
      <c r="A50" s="297"/>
      <c r="B50" s="297"/>
      <c r="C50" s="359"/>
      <c r="D50" s="359"/>
      <c r="E50" s="359"/>
      <c r="F50" s="359"/>
      <c r="G50" s="359"/>
      <c r="H50" s="359"/>
      <c r="I50" s="359"/>
    </row>
    <row r="51" spans="1:9" x14ac:dyDescent="0.25">
      <c r="A51" s="297"/>
      <c r="B51" s="297"/>
      <c r="C51" s="359"/>
      <c r="D51" s="359"/>
      <c r="E51" s="359"/>
      <c r="F51" s="359"/>
      <c r="G51" s="359"/>
      <c r="H51" s="359"/>
      <c r="I51" s="359"/>
    </row>
    <row r="52" spans="1:9" x14ac:dyDescent="0.25">
      <c r="A52" s="297"/>
      <c r="B52" s="297"/>
      <c r="C52" s="359"/>
      <c r="D52" s="359"/>
      <c r="E52" s="359"/>
      <c r="F52" s="359"/>
      <c r="G52" s="359"/>
      <c r="H52" s="359"/>
      <c r="I52" s="359"/>
    </row>
    <row r="53" spans="1:9" x14ac:dyDescent="0.25">
      <c r="A53" s="393"/>
      <c r="B53" s="394"/>
      <c r="C53" s="395"/>
      <c r="D53" s="395"/>
      <c r="E53" s="395"/>
      <c r="F53" s="395"/>
      <c r="G53" s="395"/>
      <c r="H53" s="395"/>
      <c r="I53" s="395"/>
    </row>
    <row r="54" spans="1:9" x14ac:dyDescent="0.25">
      <c r="A54" s="297"/>
      <c r="B54" s="396"/>
      <c r="C54" s="397"/>
      <c r="D54" s="398"/>
      <c r="E54" s="398"/>
      <c r="F54" s="398"/>
      <c r="G54" s="398"/>
      <c r="H54" s="398"/>
      <c r="I54" s="398"/>
    </row>
    <row r="55" spans="1:9" x14ac:dyDescent="0.25">
      <c r="A55" s="297"/>
      <c r="B55" s="297"/>
      <c r="C55" s="399"/>
      <c r="D55" s="398"/>
      <c r="E55" s="398"/>
      <c r="F55" s="398"/>
      <c r="G55" s="398"/>
      <c r="H55" s="398"/>
      <c r="I55" s="398"/>
    </row>
    <row r="56" spans="1:9" x14ac:dyDescent="0.25">
      <c r="A56" s="297"/>
      <c r="B56" s="297"/>
      <c r="C56" s="399"/>
      <c r="D56" s="398"/>
      <c r="E56" s="398"/>
      <c r="F56" s="398"/>
      <c r="G56" s="398"/>
      <c r="H56" s="398"/>
      <c r="I56" s="398"/>
    </row>
    <row r="57" spans="1:9" x14ac:dyDescent="0.25">
      <c r="A57" s="297"/>
      <c r="B57" s="297"/>
      <c r="C57" s="399"/>
      <c r="D57" s="398"/>
      <c r="E57" s="398"/>
      <c r="F57" s="398"/>
      <c r="G57" s="398"/>
      <c r="H57" s="398"/>
      <c r="I57" s="398"/>
    </row>
    <row r="58" spans="1:9" x14ac:dyDescent="0.25">
      <c r="A58" s="297"/>
      <c r="B58" s="297"/>
      <c r="C58" s="399"/>
      <c r="D58" s="398"/>
      <c r="E58" s="398"/>
      <c r="F58" s="398"/>
      <c r="G58" s="398"/>
      <c r="H58" s="398"/>
      <c r="I58" s="398"/>
    </row>
    <row r="59" spans="1:9" ht="13" thickBot="1" x14ac:dyDescent="0.3">
      <c r="A59" s="400"/>
      <c r="B59" s="401"/>
      <c r="C59" s="402"/>
      <c r="D59" s="403"/>
      <c r="E59" s="403"/>
      <c r="F59" s="403"/>
      <c r="G59" s="403"/>
      <c r="H59" s="403"/>
      <c r="I59" s="403"/>
    </row>
    <row r="60" spans="1:9" ht="13.5" thickBot="1" x14ac:dyDescent="0.35">
      <c r="A60" s="404" t="s">
        <v>61</v>
      </c>
      <c r="B60" s="346"/>
      <c r="C60" s="405">
        <f t="shared" ref="C60:I60" si="9">SUM(C49:C59)</f>
        <v>0</v>
      </c>
      <c r="D60" s="405">
        <f>SUM(D49:D59)</f>
        <v>0</v>
      </c>
      <c r="E60" s="405">
        <f t="shared" si="9"/>
        <v>0</v>
      </c>
      <c r="F60" s="405">
        <f t="shared" si="9"/>
        <v>0</v>
      </c>
      <c r="G60" s="405">
        <f t="shared" si="9"/>
        <v>0</v>
      </c>
      <c r="H60" s="405">
        <f t="shared" si="9"/>
        <v>0</v>
      </c>
      <c r="I60" s="405">
        <f t="shared" si="9"/>
        <v>0</v>
      </c>
    </row>
    <row r="61" spans="1:9" ht="13" x14ac:dyDescent="0.3">
      <c r="A61" s="357"/>
      <c r="C61" s="389"/>
      <c r="D61" s="406"/>
      <c r="E61" s="406"/>
      <c r="F61" s="373"/>
      <c r="G61" s="407"/>
    </row>
    <row r="62" spans="1:9" ht="13.5" thickBot="1" x14ac:dyDescent="0.35">
      <c r="C62" s="389"/>
      <c r="D62" s="360"/>
      <c r="E62" s="406"/>
      <c r="F62" s="373"/>
      <c r="G62" s="407"/>
    </row>
    <row r="63" spans="1:9" s="408" customFormat="1" ht="13.5" thickBot="1" x14ac:dyDescent="0.35">
      <c r="A63" s="390" t="s">
        <v>252</v>
      </c>
      <c r="B63" s="391" t="s">
        <v>63</v>
      </c>
      <c r="C63" s="392" t="str">
        <f>C12</f>
        <v>Day 1</v>
      </c>
      <c r="D63" s="392" t="str">
        <f t="shared" ref="D63:I63" si="10">D12</f>
        <v>Day 2</v>
      </c>
      <c r="E63" s="392" t="str">
        <f t="shared" si="10"/>
        <v>Day 3</v>
      </c>
      <c r="F63" s="392" t="str">
        <f t="shared" si="10"/>
        <v>Day 4</v>
      </c>
      <c r="G63" s="392" t="str">
        <f t="shared" si="10"/>
        <v>Day 5</v>
      </c>
      <c r="H63" s="392" t="str">
        <f t="shared" si="10"/>
        <v>Day 6</v>
      </c>
      <c r="I63" s="392" t="str">
        <f t="shared" si="10"/>
        <v>Day 7</v>
      </c>
    </row>
    <row r="64" spans="1:9" x14ac:dyDescent="0.25">
      <c r="A64" s="297"/>
      <c r="B64" s="297"/>
      <c r="C64" s="409"/>
      <c r="D64" s="409"/>
      <c r="E64" s="409"/>
      <c r="F64" s="409"/>
      <c r="G64" s="409"/>
      <c r="H64" s="409"/>
      <c r="I64" s="409"/>
    </row>
    <row r="65" spans="1:9" x14ac:dyDescent="0.25">
      <c r="A65" s="297"/>
      <c r="B65" s="297"/>
      <c r="C65" s="409"/>
      <c r="D65" s="409"/>
      <c r="E65" s="409"/>
      <c r="F65" s="409"/>
      <c r="G65" s="409"/>
      <c r="H65" s="409"/>
      <c r="I65" s="409"/>
    </row>
    <row r="66" spans="1:9" x14ac:dyDescent="0.25">
      <c r="A66" s="297"/>
      <c r="B66" s="297"/>
      <c r="C66" s="409"/>
      <c r="D66" s="409"/>
      <c r="E66" s="409"/>
      <c r="F66" s="409"/>
      <c r="G66" s="409"/>
      <c r="H66" s="409"/>
      <c r="I66" s="409"/>
    </row>
    <row r="67" spans="1:9" x14ac:dyDescent="0.25">
      <c r="A67" s="297"/>
      <c r="B67" s="297"/>
      <c r="C67" s="409"/>
      <c r="D67" s="409"/>
      <c r="E67" s="409"/>
      <c r="F67" s="409"/>
      <c r="G67" s="409"/>
      <c r="H67" s="409"/>
      <c r="I67" s="409"/>
    </row>
    <row r="68" spans="1:9" x14ac:dyDescent="0.25">
      <c r="A68" s="297"/>
      <c r="B68" s="297"/>
      <c r="C68" s="409"/>
      <c r="D68" s="409"/>
      <c r="E68" s="409"/>
      <c r="F68" s="409"/>
      <c r="G68" s="409"/>
      <c r="H68" s="409"/>
      <c r="I68" s="409"/>
    </row>
    <row r="69" spans="1:9" x14ac:dyDescent="0.25">
      <c r="A69" s="393"/>
      <c r="B69" s="394"/>
      <c r="C69" s="410"/>
      <c r="D69" s="410"/>
      <c r="E69" s="410"/>
      <c r="F69" s="410"/>
      <c r="G69" s="410"/>
      <c r="H69" s="410"/>
      <c r="I69" s="410"/>
    </row>
    <row r="70" spans="1:9" x14ac:dyDescent="0.25">
      <c r="A70" s="297"/>
      <c r="B70" s="297"/>
      <c r="C70" s="399"/>
      <c r="D70" s="398"/>
      <c r="E70" s="398"/>
      <c r="F70" s="398"/>
      <c r="G70" s="398"/>
      <c r="H70" s="398"/>
      <c r="I70" s="398"/>
    </row>
    <row r="71" spans="1:9" x14ac:dyDescent="0.25">
      <c r="A71" s="297"/>
      <c r="B71" s="297"/>
      <c r="C71" s="399"/>
      <c r="D71" s="398"/>
      <c r="E71" s="398"/>
      <c r="F71" s="398"/>
      <c r="G71" s="398"/>
      <c r="H71" s="398"/>
      <c r="I71" s="398"/>
    </row>
    <row r="72" spans="1:9" x14ac:dyDescent="0.25">
      <c r="A72" s="297"/>
      <c r="B72" s="297"/>
      <c r="C72" s="399"/>
      <c r="D72" s="398"/>
      <c r="E72" s="398"/>
      <c r="F72" s="398"/>
      <c r="G72" s="398"/>
      <c r="H72" s="398"/>
      <c r="I72" s="398"/>
    </row>
    <row r="73" spans="1:9" x14ac:dyDescent="0.25">
      <c r="A73" s="297"/>
      <c r="B73" s="297"/>
      <c r="C73" s="399"/>
      <c r="D73" s="398"/>
      <c r="E73" s="398"/>
      <c r="F73" s="398"/>
      <c r="G73" s="398"/>
      <c r="H73" s="398"/>
      <c r="I73" s="398"/>
    </row>
    <row r="74" spans="1:9" x14ac:dyDescent="0.25">
      <c r="A74" s="297"/>
      <c r="B74" s="297"/>
      <c r="C74" s="399"/>
      <c r="D74" s="398"/>
      <c r="E74" s="398"/>
      <c r="F74" s="398"/>
      <c r="G74" s="398"/>
      <c r="H74" s="398"/>
      <c r="I74" s="398"/>
    </row>
    <row r="75" spans="1:9" x14ac:dyDescent="0.25">
      <c r="A75" s="297"/>
      <c r="B75" s="297"/>
      <c r="C75" s="399"/>
      <c r="D75" s="398"/>
      <c r="E75" s="398"/>
      <c r="F75" s="398"/>
      <c r="G75" s="398"/>
      <c r="H75" s="398"/>
      <c r="I75" s="398"/>
    </row>
    <row r="76" spans="1:9" ht="13" thickBot="1" x14ac:dyDescent="0.3">
      <c r="A76" s="275"/>
      <c r="B76" s="275"/>
      <c r="C76" s="411"/>
      <c r="D76" s="412"/>
      <c r="E76" s="412"/>
      <c r="F76" s="412"/>
      <c r="G76" s="412"/>
      <c r="H76" s="412"/>
      <c r="I76" s="412"/>
    </row>
    <row r="77" spans="1:9" ht="13.5" thickBot="1" x14ac:dyDescent="0.35">
      <c r="A77" s="325" t="s">
        <v>61</v>
      </c>
      <c r="C77" s="405">
        <f t="shared" ref="C77:E77" si="11">SUM(C64:C76)</f>
        <v>0</v>
      </c>
      <c r="D77" s="405">
        <f t="shared" si="11"/>
        <v>0</v>
      </c>
      <c r="E77" s="405">
        <f t="shared" si="11"/>
        <v>0</v>
      </c>
      <c r="F77" s="405">
        <f t="shared" ref="F77:I77" si="12">SUM(F64:F76)</f>
        <v>0</v>
      </c>
      <c r="G77" s="405">
        <f t="shared" si="12"/>
        <v>0</v>
      </c>
      <c r="H77" s="405">
        <f t="shared" si="12"/>
        <v>0</v>
      </c>
      <c r="I77" s="405">
        <f t="shared" si="12"/>
        <v>0</v>
      </c>
    </row>
    <row r="78" spans="1:9" ht="13" x14ac:dyDescent="0.3">
      <c r="D78" s="373"/>
    </row>
    <row r="79" spans="1:9" x14ac:dyDescent="0.25">
      <c r="D79" s="413"/>
      <c r="E79" s="413"/>
    </row>
    <row r="80" spans="1:9" ht="13" x14ac:dyDescent="0.3">
      <c r="A80" s="357"/>
    </row>
    <row r="81" spans="1:9" x14ac:dyDescent="0.25">
      <c r="B81" s="325"/>
      <c r="C81" s="325"/>
      <c r="F81" s="444"/>
      <c r="G81" s="444"/>
      <c r="H81" s="444"/>
      <c r="I81" s="444"/>
    </row>
    <row r="82" spans="1:9" x14ac:dyDescent="0.25">
      <c r="B82" s="325"/>
      <c r="C82" s="325"/>
    </row>
    <row r="83" spans="1:9" x14ac:dyDescent="0.25">
      <c r="B83" s="325"/>
      <c r="C83" s="325"/>
    </row>
    <row r="84" spans="1:9" x14ac:dyDescent="0.25">
      <c r="D84" s="414"/>
      <c r="E84" s="414"/>
      <c r="F84" s="414"/>
      <c r="H84" s="414"/>
      <c r="I84" s="414"/>
    </row>
    <row r="85" spans="1:9" x14ac:dyDescent="0.25">
      <c r="D85" s="414"/>
      <c r="E85" s="414"/>
      <c r="F85" s="414"/>
      <c r="H85" s="414"/>
      <c r="I85" s="414"/>
    </row>
    <row r="86" spans="1:9" x14ac:dyDescent="0.25">
      <c r="D86" s="414"/>
      <c r="E86" s="414"/>
      <c r="F86" s="414"/>
      <c r="H86" s="414"/>
      <c r="I86" s="414"/>
    </row>
    <row r="87" spans="1:9" x14ac:dyDescent="0.25">
      <c r="D87" s="414"/>
      <c r="E87" s="414"/>
      <c r="F87" s="341"/>
      <c r="H87" s="414"/>
      <c r="I87" s="414"/>
    </row>
    <row r="88" spans="1:9" s="341" customFormat="1" ht="13" x14ac:dyDescent="0.3">
      <c r="A88" s="415"/>
      <c r="B88" s="416"/>
      <c r="C88" s="416"/>
      <c r="G88" s="417"/>
    </row>
    <row r="89" spans="1:9" s="341" customFormat="1" ht="13" x14ac:dyDescent="0.3">
      <c r="A89" s="418"/>
      <c r="B89" s="416"/>
      <c r="C89" s="416"/>
      <c r="G89" s="417"/>
    </row>
    <row r="90" spans="1:9" s="341" customFormat="1" x14ac:dyDescent="0.25">
      <c r="B90" s="419"/>
      <c r="C90" s="419"/>
      <c r="G90" s="417"/>
    </row>
    <row r="91" spans="1:9" s="341" customFormat="1" x14ac:dyDescent="0.25">
      <c r="B91" s="419"/>
      <c r="C91" s="419"/>
      <c r="G91" s="417"/>
    </row>
    <row r="92" spans="1:9" s="341" customFormat="1" x14ac:dyDescent="0.25">
      <c r="B92" s="419"/>
      <c r="C92" s="419"/>
      <c r="G92" s="417"/>
    </row>
    <row r="93" spans="1:9" s="341" customFormat="1" x14ac:dyDescent="0.25">
      <c r="B93" s="419"/>
      <c r="C93" s="419"/>
      <c r="G93" s="417"/>
    </row>
    <row r="94" spans="1:9" s="341" customFormat="1" x14ac:dyDescent="0.25">
      <c r="B94" s="419"/>
      <c r="C94" s="419"/>
      <c r="G94" s="417"/>
    </row>
    <row r="95" spans="1:9" s="341" customFormat="1" x14ac:dyDescent="0.25">
      <c r="B95" s="419"/>
      <c r="C95" s="419"/>
      <c r="G95" s="417"/>
    </row>
    <row r="96" spans="1:9" s="341" customFormat="1" x14ac:dyDescent="0.25">
      <c r="B96" s="419"/>
      <c r="C96" s="419"/>
      <c r="G96" s="417"/>
    </row>
    <row r="97" spans="2:7" s="341" customFormat="1" x14ac:dyDescent="0.25">
      <c r="B97" s="419"/>
      <c r="C97" s="419"/>
      <c r="G97" s="417"/>
    </row>
    <row r="98" spans="2:7" s="341" customFormat="1" x14ac:dyDescent="0.25">
      <c r="B98" s="419"/>
      <c r="C98" s="419"/>
      <c r="G98" s="417"/>
    </row>
    <row r="99" spans="2:7" s="341" customFormat="1" x14ac:dyDescent="0.25">
      <c r="B99" s="419"/>
      <c r="C99" s="419"/>
      <c r="G99" s="417"/>
    </row>
    <row r="100" spans="2:7" s="341" customFormat="1" x14ac:dyDescent="0.25">
      <c r="B100" s="419"/>
      <c r="C100" s="419"/>
      <c r="G100" s="417"/>
    </row>
    <row r="101" spans="2:7" s="341" customFormat="1" x14ac:dyDescent="0.25">
      <c r="B101" s="419"/>
      <c r="C101" s="419"/>
      <c r="G101" s="417"/>
    </row>
    <row r="102" spans="2:7" s="341" customFormat="1" x14ac:dyDescent="0.25">
      <c r="B102" s="419"/>
      <c r="C102" s="419"/>
      <c r="G102" s="417"/>
    </row>
    <row r="103" spans="2:7" s="341" customFormat="1" x14ac:dyDescent="0.25">
      <c r="B103" s="419"/>
      <c r="C103" s="419"/>
      <c r="G103" s="417"/>
    </row>
    <row r="104" spans="2:7" s="341" customFormat="1" x14ac:dyDescent="0.25">
      <c r="B104" s="419"/>
      <c r="C104" s="419"/>
      <c r="G104" s="417"/>
    </row>
    <row r="105" spans="2:7" s="341" customFormat="1" x14ac:dyDescent="0.25">
      <c r="B105" s="419"/>
      <c r="C105" s="419"/>
      <c r="G105" s="417"/>
    </row>
    <row r="106" spans="2:7" s="341" customFormat="1" x14ac:dyDescent="0.25">
      <c r="B106" s="419"/>
      <c r="C106" s="419"/>
      <c r="G106" s="417"/>
    </row>
    <row r="107" spans="2:7" s="341" customFormat="1" x14ac:dyDescent="0.25">
      <c r="B107" s="419"/>
      <c r="C107" s="419"/>
      <c r="G107" s="417"/>
    </row>
    <row r="108" spans="2:7" s="341" customFormat="1" x14ac:dyDescent="0.25">
      <c r="B108" s="419"/>
      <c r="C108" s="419"/>
      <c r="G108" s="417"/>
    </row>
    <row r="109" spans="2:7" s="341" customFormat="1" x14ac:dyDescent="0.25">
      <c r="B109" s="419"/>
      <c r="C109" s="419"/>
      <c r="G109" s="417"/>
    </row>
    <row r="110" spans="2:7" s="341" customFormat="1" x14ac:dyDescent="0.25">
      <c r="B110" s="419"/>
      <c r="C110" s="419"/>
      <c r="G110" s="417"/>
    </row>
    <row r="111" spans="2:7" s="341" customFormat="1" x14ac:dyDescent="0.25">
      <c r="B111" s="419"/>
      <c r="C111" s="419"/>
      <c r="G111" s="417"/>
    </row>
    <row r="112" spans="2:7" s="341" customFormat="1" x14ac:dyDescent="0.25">
      <c r="B112" s="419"/>
      <c r="C112" s="419"/>
      <c r="G112" s="417"/>
    </row>
    <row r="113" spans="1:7" s="341" customFormat="1" x14ac:dyDescent="0.25">
      <c r="B113" s="416"/>
      <c r="C113" s="416"/>
      <c r="G113" s="417"/>
    </row>
    <row r="114" spans="1:7" s="341" customFormat="1" x14ac:dyDescent="0.25">
      <c r="B114" s="416"/>
      <c r="C114" s="416"/>
      <c r="G114" s="417"/>
    </row>
    <row r="115" spans="1:7" s="341" customFormat="1" ht="13" x14ac:dyDescent="0.3">
      <c r="A115" s="420"/>
      <c r="B115" s="419"/>
      <c r="C115" s="419"/>
      <c r="G115" s="417"/>
    </row>
    <row r="116" spans="1:7" s="341" customFormat="1" x14ac:dyDescent="0.25">
      <c r="A116" s="419"/>
      <c r="B116" s="419"/>
      <c r="C116" s="419"/>
      <c r="G116" s="417"/>
    </row>
    <row r="117" spans="1:7" s="341" customFormat="1" x14ac:dyDescent="0.25">
      <c r="A117" s="419"/>
      <c r="B117" s="419"/>
      <c r="C117" s="419"/>
      <c r="G117" s="417"/>
    </row>
    <row r="118" spans="1:7" s="341" customFormat="1" x14ac:dyDescent="0.25">
      <c r="A118" s="419"/>
      <c r="B118" s="419"/>
      <c r="C118" s="419"/>
      <c r="G118" s="417"/>
    </row>
    <row r="119" spans="1:7" s="341" customFormat="1" x14ac:dyDescent="0.25">
      <c r="A119" s="419"/>
      <c r="B119" s="419"/>
      <c r="C119" s="419"/>
      <c r="F119" s="325"/>
      <c r="G119" s="417"/>
    </row>
  </sheetData>
  <dataConsolidate link="1"/>
  <mergeCells count="1">
    <mergeCell ref="F81:I81"/>
  </mergeCells>
  <phoneticPr fontId="38" type="noConversion"/>
  <pageMargins left="0.7" right="0.7" top="0.75" bottom="0.75" header="0.3" footer="0.3"/>
  <pageSetup paperSize="9" scale="4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BF5B3-3356-440E-B7D9-819240075B70}">
  <dimension ref="A1:AQ115"/>
  <sheetViews>
    <sheetView topLeftCell="A22" zoomScale="80" zoomScaleNormal="80" workbookViewId="0">
      <selection activeCell="C18" sqref="C18"/>
    </sheetView>
  </sheetViews>
  <sheetFormatPr defaultRowHeight="14.5" x14ac:dyDescent="0.35"/>
  <cols>
    <col min="1" max="1" width="66.54296875" style="280" bestFit="1" customWidth="1"/>
    <col min="2" max="2" width="10.7265625" customWidth="1"/>
    <col min="3" max="3" width="38.54296875" customWidth="1"/>
    <col min="4" max="4" width="16.90625" customWidth="1"/>
    <col min="5" max="5" width="13.90625" customWidth="1"/>
    <col min="6" max="6" width="15.81640625" customWidth="1"/>
    <col min="7" max="7" width="17.36328125" customWidth="1"/>
    <col min="8" max="8" width="18.36328125" customWidth="1"/>
    <col min="9" max="9" width="30.7265625" customWidth="1"/>
    <col min="10" max="10" width="33" bestFit="1" customWidth="1"/>
    <col min="11" max="11" width="34.08984375" bestFit="1" customWidth="1"/>
    <col min="12" max="12" width="8.90625" style="316" customWidth="1"/>
  </cols>
  <sheetData>
    <row r="1" spans="1:26" s="239" customFormat="1" ht="16" thickBot="1" x14ac:dyDescent="0.35">
      <c r="A1" s="56" t="s">
        <v>23</v>
      </c>
      <c r="B1" s="203"/>
      <c r="C1" s="192"/>
      <c r="D1" s="192"/>
      <c r="E1" s="192"/>
      <c r="F1" s="192"/>
      <c r="G1" s="192"/>
      <c r="H1" s="192"/>
      <c r="I1" s="192"/>
      <c r="J1" s="192"/>
      <c r="K1" s="192"/>
      <c r="L1" s="308"/>
      <c r="M1" s="192"/>
      <c r="N1" s="192"/>
      <c r="O1" s="192"/>
      <c r="P1" s="192"/>
      <c r="Q1" s="192"/>
      <c r="R1" s="192"/>
      <c r="S1" s="192"/>
      <c r="T1" s="192"/>
      <c r="U1" s="192"/>
      <c r="V1" s="192"/>
      <c r="W1" s="192"/>
      <c r="X1" s="192"/>
      <c r="Y1" s="192"/>
      <c r="Z1" s="192"/>
    </row>
    <row r="2" spans="1:26" s="239" customFormat="1" thickBot="1" x14ac:dyDescent="0.35">
      <c r="A2" s="240" t="s">
        <v>24</v>
      </c>
      <c r="B2" s="203"/>
      <c r="C2" s="192"/>
      <c r="D2" s="54" t="s">
        <v>25</v>
      </c>
      <c r="E2" s="238" t="s">
        <v>26</v>
      </c>
      <c r="F2" s="238"/>
      <c r="G2" s="238"/>
      <c r="H2" s="238"/>
      <c r="I2" s="238"/>
      <c r="J2" s="238"/>
      <c r="K2" s="192"/>
      <c r="L2" s="308"/>
      <c r="M2" s="192"/>
      <c r="N2" s="192"/>
      <c r="O2" s="192"/>
      <c r="P2" s="192"/>
      <c r="Q2" s="192"/>
      <c r="R2" s="192"/>
      <c r="S2" s="192"/>
      <c r="T2" s="192"/>
      <c r="U2" s="192"/>
      <c r="V2" s="192"/>
      <c r="W2" s="192"/>
      <c r="X2" s="192"/>
      <c r="Y2" s="192"/>
      <c r="Z2" s="192"/>
    </row>
    <row r="3" spans="1:26" s="192" customFormat="1" ht="16" thickBot="1" x14ac:dyDescent="0.35">
      <c r="A3" s="56" t="s">
        <v>27</v>
      </c>
      <c r="B3" s="230">
        <f>'Sign-Off'!B16</f>
        <v>0</v>
      </c>
      <c r="D3" s="52" t="s">
        <v>28</v>
      </c>
      <c r="E3" s="238" t="s">
        <v>29</v>
      </c>
      <c r="F3" s="238"/>
      <c r="G3" s="238"/>
      <c r="H3" s="238"/>
      <c r="I3" s="238"/>
      <c r="J3" s="238"/>
      <c r="L3" s="308"/>
    </row>
    <row r="4" spans="1:26" s="192" customFormat="1" ht="16" thickBot="1" x14ac:dyDescent="0.35">
      <c r="A4" s="56" t="s">
        <v>1</v>
      </c>
      <c r="B4" s="231"/>
      <c r="C4" s="68"/>
      <c r="D4" s="55" t="s">
        <v>30</v>
      </c>
      <c r="E4" s="238" t="s">
        <v>31</v>
      </c>
      <c r="F4" s="238"/>
      <c r="G4" s="238"/>
      <c r="H4" s="238"/>
      <c r="I4" s="238"/>
      <c r="J4" s="238"/>
      <c r="L4" s="308"/>
    </row>
    <row r="5" spans="1:26" s="192" customFormat="1" x14ac:dyDescent="0.35">
      <c r="A5" s="185" t="s">
        <v>223</v>
      </c>
      <c r="B5" s="203"/>
      <c r="L5" s="308"/>
    </row>
    <row r="6" spans="1:26" s="192" customFormat="1" x14ac:dyDescent="0.35">
      <c r="A6" s="293" t="s">
        <v>221</v>
      </c>
      <c r="B6" s="203"/>
      <c r="L6" s="308"/>
    </row>
    <row r="7" spans="1:26" s="192" customFormat="1" ht="14" x14ac:dyDescent="0.3">
      <c r="A7" s="199" t="s">
        <v>222</v>
      </c>
      <c r="B7" s="203"/>
      <c r="D7" s="263"/>
      <c r="L7" s="308"/>
    </row>
    <row r="8" spans="1:26" s="192" customFormat="1" ht="14" x14ac:dyDescent="0.3">
      <c r="A8" s="446"/>
      <c r="B8" s="446"/>
      <c r="C8" s="446"/>
      <c r="D8" s="446"/>
      <c r="E8" s="446"/>
      <c r="F8" s="446"/>
      <c r="G8" s="446"/>
      <c r="H8" s="446"/>
      <c r="I8" s="446"/>
      <c r="J8" s="446"/>
      <c r="K8" s="446"/>
      <c r="L8" s="446"/>
    </row>
    <row r="9" spans="1:26" s="192" customFormat="1" ht="14" x14ac:dyDescent="0.3">
      <c r="A9" s="446"/>
      <c r="B9" s="446"/>
      <c r="C9" s="446"/>
      <c r="D9" s="446"/>
      <c r="E9" s="446"/>
      <c r="F9" s="446"/>
      <c r="G9" s="446"/>
      <c r="H9" s="446"/>
      <c r="I9" s="446"/>
      <c r="J9" s="446"/>
      <c r="K9" s="446"/>
      <c r="L9" s="446"/>
    </row>
    <row r="10" spans="1:26" s="192" customFormat="1" ht="14" x14ac:dyDescent="0.3">
      <c r="L10" s="308"/>
    </row>
    <row r="11" spans="1:26" s="192" customFormat="1" ht="14" x14ac:dyDescent="0.3">
      <c r="L11" s="308"/>
    </row>
    <row r="12" spans="1:26" s="290" customFormat="1" ht="22" customHeight="1" thickBot="1" x14ac:dyDescent="0.4">
      <c r="A12" s="286" t="str">
        <f>'BAU cash flow forecast'!A12</f>
        <v>Cash flow item</v>
      </c>
      <c r="B12" s="286" t="str">
        <f>'BAU cash flow forecast'!B12</f>
        <v>Line no</v>
      </c>
      <c r="C12" s="286" t="s">
        <v>214</v>
      </c>
      <c r="D12" s="288" t="str">
        <f>'BAU cash flow forecast'!C12</f>
        <v>Next day</v>
      </c>
      <c r="E12" s="288" t="str">
        <f>'BAU cash flow forecast'!D12</f>
        <v>Day2</v>
      </c>
      <c r="F12" s="288" t="str">
        <f>'BAU cash flow forecast'!E12</f>
        <v>Day 3</v>
      </c>
      <c r="G12" s="289" t="str">
        <f>'BAU cash flow forecast'!F12</f>
        <v xml:space="preserve">Day 4 to day 7 </v>
      </c>
      <c r="H12" s="289" t="str">
        <f>'BAU cash flow forecast'!G12</f>
        <v>Day 8 to 1 Month</v>
      </c>
      <c r="I12" s="288" t="str">
        <f>'BAU cash flow forecast'!H12</f>
        <v>More than 1 month to 2 months</v>
      </c>
      <c r="J12" s="289" t="str">
        <f>'BAU cash flow forecast'!I12</f>
        <v>More than 2 months to 6 months</v>
      </c>
      <c r="K12" s="289" t="str">
        <f>'BAU cash flow forecast'!J12</f>
        <v>More than 6 months to 12 months</v>
      </c>
      <c r="L12" s="309" t="str">
        <f>'BAU cash flow forecast'!K12</f>
        <v>Total</v>
      </c>
    </row>
    <row r="13" spans="1:26" x14ac:dyDescent="0.35">
      <c r="A13" s="280" t="str">
        <f>'BAU cash flow forecast'!A13</f>
        <v>Fee income</v>
      </c>
      <c r="B13">
        <f>'BAU cash flow forecast'!B13</f>
        <v>1</v>
      </c>
      <c r="C13" s="71"/>
      <c r="D13" s="300"/>
      <c r="E13" s="301"/>
      <c r="F13" s="302"/>
      <c r="G13" s="302"/>
      <c r="H13" s="302"/>
      <c r="I13" s="302"/>
      <c r="J13" s="302"/>
      <c r="K13" s="302"/>
      <c r="L13" s="310">
        <f>SUM(D13:K13)</f>
        <v>0</v>
      </c>
    </row>
    <row r="14" spans="1:26" x14ac:dyDescent="0.35">
      <c r="A14" s="280" t="str">
        <f>'BAU cash flow forecast'!A14</f>
        <v>Due from Group entities</v>
      </c>
      <c r="B14">
        <f>'BAU cash flow forecast'!B14</f>
        <v>2</v>
      </c>
      <c r="C14" s="71"/>
      <c r="D14" s="303"/>
      <c r="E14" s="303"/>
      <c r="F14" s="304"/>
      <c r="G14" s="304"/>
      <c r="H14" s="304"/>
      <c r="I14" s="304"/>
      <c r="J14" s="304"/>
      <c r="K14" s="304"/>
      <c r="L14" s="310">
        <f>SUM(D14:K14)</f>
        <v>0</v>
      </c>
    </row>
    <row r="15" spans="1:26" x14ac:dyDescent="0.35">
      <c r="A15" s="280" t="str">
        <f>'BAU cash flow forecast'!A15</f>
        <v>Taxation</v>
      </c>
      <c r="B15">
        <f>'BAU cash flow forecast'!B15</f>
        <v>3</v>
      </c>
      <c r="C15" s="71"/>
      <c r="D15" s="303"/>
      <c r="E15" s="303"/>
      <c r="F15" s="304"/>
      <c r="G15" s="304"/>
      <c r="H15" s="304"/>
      <c r="I15" s="304"/>
      <c r="J15" s="304"/>
      <c r="K15" s="304"/>
      <c r="L15" s="310">
        <f t="shared" ref="L15:L24" si="0">SUM(D15:K15)</f>
        <v>0</v>
      </c>
    </row>
    <row r="16" spans="1:26" x14ac:dyDescent="0.35">
      <c r="A16" s="280" t="str">
        <f>'BAU cash flow forecast'!A16</f>
        <v>Trade and other receivables</v>
      </c>
      <c r="B16">
        <f>'BAU cash flow forecast'!B16</f>
        <v>4</v>
      </c>
      <c r="C16" s="71"/>
      <c r="D16" s="303"/>
      <c r="E16" s="303"/>
      <c r="F16" s="304"/>
      <c r="G16" s="304"/>
      <c r="H16" s="304"/>
      <c r="I16" s="304"/>
      <c r="J16" s="304"/>
      <c r="K16" s="304"/>
      <c r="L16" s="310">
        <f t="shared" si="0"/>
        <v>0</v>
      </c>
    </row>
    <row r="17" spans="1:43" x14ac:dyDescent="0.35">
      <c r="A17" s="280" t="str">
        <f>'BAU cash flow forecast'!A17</f>
        <v>Interest received</v>
      </c>
      <c r="B17">
        <f>'BAU cash flow forecast'!B17</f>
        <v>5</v>
      </c>
      <c r="C17" s="71"/>
      <c r="D17" s="303"/>
      <c r="E17" s="303"/>
      <c r="F17" s="304"/>
      <c r="G17" s="304"/>
      <c r="H17" s="304"/>
      <c r="I17" s="304"/>
      <c r="J17" s="304"/>
      <c r="K17" s="304"/>
      <c r="L17" s="310">
        <f t="shared" si="0"/>
        <v>0</v>
      </c>
    </row>
    <row r="18" spans="1:43" x14ac:dyDescent="0.35">
      <c r="A18" s="280" t="str">
        <f>'BAU cash flow forecast'!A18</f>
        <v>Dividends received</v>
      </c>
      <c r="B18">
        <f>'BAU cash flow forecast'!B18</f>
        <v>6</v>
      </c>
      <c r="C18" s="71"/>
      <c r="D18" s="303"/>
      <c r="E18" s="303"/>
      <c r="F18" s="304"/>
      <c r="G18" s="304"/>
      <c r="H18" s="304"/>
      <c r="I18" s="304"/>
      <c r="J18" s="304"/>
      <c r="K18" s="304"/>
      <c r="L18" s="310">
        <f t="shared" si="0"/>
        <v>0</v>
      </c>
    </row>
    <row r="19" spans="1:43" ht="15" thickBot="1" x14ac:dyDescent="0.4">
      <c r="A19" s="280" t="str">
        <f>'BAU cash flow forecast'!A19</f>
        <v>Other sources of cash inflows</v>
      </c>
      <c r="B19">
        <f>'BAU cash flow forecast'!B19</f>
        <v>7</v>
      </c>
      <c r="C19" s="71"/>
      <c r="D19" s="299">
        <f>SUM(D20:D23)</f>
        <v>0</v>
      </c>
      <c r="E19" s="299">
        <f t="shared" ref="E19:K19" si="1">SUM(E20:E23)</f>
        <v>0</v>
      </c>
      <c r="F19" s="299">
        <f t="shared" si="1"/>
        <v>0</v>
      </c>
      <c r="G19" s="299">
        <f t="shared" si="1"/>
        <v>0</v>
      </c>
      <c r="H19" s="299">
        <f t="shared" si="1"/>
        <v>0</v>
      </c>
      <c r="I19" s="299">
        <f t="shared" si="1"/>
        <v>0</v>
      </c>
      <c r="J19" s="299">
        <f t="shared" si="1"/>
        <v>0</v>
      </c>
      <c r="K19" s="299">
        <f t="shared" si="1"/>
        <v>0</v>
      </c>
      <c r="L19" s="310">
        <f>SUM(D19:K19)</f>
        <v>0</v>
      </c>
    </row>
    <row r="20" spans="1:43" x14ac:dyDescent="0.35">
      <c r="A20" s="281">
        <f>'BAU cash flow forecast'!A20</f>
        <v>0</v>
      </c>
      <c r="C20" s="71"/>
      <c r="D20" s="303"/>
      <c r="E20" s="303"/>
      <c r="F20" s="304"/>
      <c r="G20" s="304"/>
      <c r="H20" s="304"/>
      <c r="I20" s="304"/>
      <c r="J20" s="304"/>
      <c r="K20" s="304"/>
      <c r="L20" s="310">
        <f t="shared" si="0"/>
        <v>0</v>
      </c>
    </row>
    <row r="21" spans="1:43" x14ac:dyDescent="0.35">
      <c r="A21" s="281">
        <f>'BAU cash flow forecast'!A21</f>
        <v>0</v>
      </c>
      <c r="C21" s="71"/>
      <c r="D21" s="303"/>
      <c r="E21" s="303"/>
      <c r="F21" s="304"/>
      <c r="G21" s="304"/>
      <c r="H21" s="304"/>
      <c r="I21" s="304"/>
      <c r="J21" s="304"/>
      <c r="K21" s="304"/>
      <c r="L21" s="310">
        <f t="shared" si="0"/>
        <v>0</v>
      </c>
    </row>
    <row r="22" spans="1:43" x14ac:dyDescent="0.35">
      <c r="A22" s="281">
        <f>'BAU cash flow forecast'!A22</f>
        <v>0</v>
      </c>
      <c r="C22" s="71"/>
      <c r="D22" s="303"/>
      <c r="E22" s="303"/>
      <c r="F22" s="304"/>
      <c r="G22" s="304"/>
      <c r="H22" s="304"/>
      <c r="I22" s="304"/>
      <c r="J22" s="304"/>
      <c r="K22" s="304"/>
      <c r="L22" s="310">
        <f t="shared" si="0"/>
        <v>0</v>
      </c>
    </row>
    <row r="23" spans="1:43" x14ac:dyDescent="0.35">
      <c r="A23" s="281">
        <f>'BAU cash flow forecast'!A23</f>
        <v>0</v>
      </c>
      <c r="C23" s="76"/>
      <c r="D23" s="303"/>
      <c r="E23" s="303"/>
      <c r="F23" s="304"/>
      <c r="G23" s="304"/>
      <c r="H23" s="304"/>
      <c r="I23" s="304"/>
      <c r="J23" s="304"/>
      <c r="K23" s="304"/>
      <c r="L23" s="310">
        <f t="shared" si="0"/>
        <v>0</v>
      </c>
    </row>
    <row r="24" spans="1:43" s="277" customFormat="1" ht="15" thickBot="1" x14ac:dyDescent="0.4">
      <c r="A24" s="282" t="str">
        <f>'BAU cash flow forecast'!A24</f>
        <v>Total inflows</v>
      </c>
      <c r="B24" s="283"/>
      <c r="C24" s="278"/>
      <c r="D24" s="299">
        <f>SUM(D13:D19)</f>
        <v>0</v>
      </c>
      <c r="E24" s="299">
        <f t="shared" ref="E24:K24" si="2">SUM(E13:E19)</f>
        <v>0</v>
      </c>
      <c r="F24" s="299">
        <f t="shared" si="2"/>
        <v>0</v>
      </c>
      <c r="G24" s="299">
        <f t="shared" si="2"/>
        <v>0</v>
      </c>
      <c r="H24" s="299">
        <f t="shared" si="2"/>
        <v>0</v>
      </c>
      <c r="I24" s="299">
        <f t="shared" si="2"/>
        <v>0</v>
      </c>
      <c r="J24" s="299">
        <f t="shared" si="2"/>
        <v>0</v>
      </c>
      <c r="K24" s="299">
        <f t="shared" si="2"/>
        <v>0</v>
      </c>
      <c r="L24" s="311">
        <f t="shared" si="0"/>
        <v>0</v>
      </c>
      <c r="M24"/>
      <c r="N24"/>
      <c r="O24"/>
      <c r="P24"/>
      <c r="Q24"/>
      <c r="R24"/>
      <c r="S24"/>
      <c r="T24"/>
      <c r="U24"/>
      <c r="V24"/>
      <c r="W24"/>
      <c r="X24"/>
      <c r="Y24"/>
      <c r="Z24"/>
      <c r="AA24"/>
      <c r="AB24"/>
      <c r="AC24"/>
      <c r="AD24"/>
      <c r="AE24"/>
      <c r="AF24"/>
      <c r="AG24"/>
      <c r="AH24"/>
      <c r="AI24"/>
      <c r="AJ24"/>
      <c r="AK24"/>
      <c r="AL24"/>
      <c r="AM24"/>
      <c r="AN24"/>
      <c r="AO24"/>
      <c r="AP24"/>
      <c r="AQ24"/>
    </row>
    <row r="25" spans="1:43" x14ac:dyDescent="0.35">
      <c r="C25" s="276"/>
      <c r="D25" s="262"/>
      <c r="E25" s="262"/>
      <c r="F25" s="262"/>
      <c r="G25" s="262"/>
      <c r="H25" s="262"/>
      <c r="I25" s="262"/>
      <c r="J25" s="262"/>
      <c r="K25" s="262"/>
      <c r="L25" s="312"/>
    </row>
    <row r="26" spans="1:43" x14ac:dyDescent="0.35">
      <c r="A26" s="280" t="str">
        <f>'BAU cash flow forecast'!A26</f>
        <v>Trade and other payables</v>
      </c>
      <c r="B26">
        <f>'BAU cash flow forecast'!B26</f>
        <v>8</v>
      </c>
      <c r="C26" s="71"/>
      <c r="D26" s="301"/>
      <c r="E26" s="301"/>
      <c r="F26" s="302"/>
      <c r="G26" s="302"/>
      <c r="H26" s="302"/>
      <c r="I26" s="302"/>
      <c r="J26" s="302"/>
      <c r="K26" s="302"/>
      <c r="L26" s="310">
        <f>SUM(D26:K26)</f>
        <v>0</v>
      </c>
    </row>
    <row r="27" spans="1:43" x14ac:dyDescent="0.35">
      <c r="A27" s="280" t="str">
        <f>'BAU cash flow forecast'!A27</f>
        <v>Salaries/Wages</v>
      </c>
      <c r="B27">
        <f>'BAU cash flow forecast'!B27</f>
        <v>9</v>
      </c>
      <c r="C27" s="71"/>
      <c r="D27" s="303"/>
      <c r="E27" s="303"/>
      <c r="F27" s="304"/>
      <c r="G27" s="304"/>
      <c r="H27" s="304"/>
      <c r="I27" s="304"/>
      <c r="J27" s="304"/>
      <c r="K27" s="304"/>
      <c r="L27" s="310">
        <f t="shared" ref="L27:L38" si="3">SUM(D27:K27)</f>
        <v>0</v>
      </c>
    </row>
    <row r="28" spans="1:43" x14ac:dyDescent="0.35">
      <c r="A28" s="280" t="str">
        <f>'BAU cash flow forecast'!A28</f>
        <v>Taxation</v>
      </c>
      <c r="B28">
        <f>'BAU cash flow forecast'!B28</f>
        <v>10</v>
      </c>
      <c r="C28" s="71"/>
      <c r="D28" s="303"/>
      <c r="E28" s="303"/>
      <c r="F28" s="304"/>
      <c r="G28" s="304"/>
      <c r="H28" s="304"/>
      <c r="I28" s="304"/>
      <c r="J28" s="304"/>
      <c r="K28" s="304"/>
      <c r="L28" s="310">
        <f t="shared" si="3"/>
        <v>0</v>
      </c>
    </row>
    <row r="29" spans="1:43" x14ac:dyDescent="0.35">
      <c r="A29" s="280" t="str">
        <f>'BAU cash flow forecast'!A29</f>
        <v>Dividends paid</v>
      </c>
      <c r="B29">
        <f>'BAU cash flow forecast'!B29</f>
        <v>11</v>
      </c>
      <c r="C29" s="71"/>
      <c r="D29" s="303"/>
      <c r="E29" s="303"/>
      <c r="F29" s="304"/>
      <c r="G29" s="304"/>
      <c r="H29" s="304"/>
      <c r="I29" s="304"/>
      <c r="J29" s="304"/>
      <c r="K29" s="304"/>
      <c r="L29" s="310">
        <f t="shared" si="3"/>
        <v>0</v>
      </c>
    </row>
    <row r="30" spans="1:43" x14ac:dyDescent="0.35">
      <c r="A30" s="280" t="str">
        <f>'BAU cash flow forecast'!A30</f>
        <v>Shareholder outflows</v>
      </c>
      <c r="B30">
        <f>'BAU cash flow forecast'!B30</f>
        <v>12</v>
      </c>
      <c r="C30" s="71"/>
      <c r="D30" s="305"/>
      <c r="E30" s="305"/>
      <c r="F30" s="306"/>
      <c r="G30" s="306"/>
      <c r="H30" s="306"/>
      <c r="I30" s="306"/>
      <c r="J30" s="306"/>
      <c r="K30" s="306"/>
      <c r="L30" s="310">
        <f t="shared" si="3"/>
        <v>0</v>
      </c>
    </row>
    <row r="31" spans="1:43" x14ac:dyDescent="0.35">
      <c r="A31" s="280" t="str">
        <f>'BAU cash flow forecast'!A31</f>
        <v>Interest paid</v>
      </c>
      <c r="B31">
        <f>'BAU cash flow forecast'!B31</f>
        <v>13</v>
      </c>
      <c r="C31" s="72"/>
      <c r="D31" s="307"/>
      <c r="E31" s="307"/>
      <c r="F31" s="307"/>
      <c r="G31" s="307"/>
      <c r="H31" s="307"/>
      <c r="I31" s="307"/>
      <c r="J31" s="307"/>
      <c r="K31" s="307"/>
      <c r="L31" s="310">
        <v>0</v>
      </c>
    </row>
    <row r="32" spans="1:43" x14ac:dyDescent="0.35">
      <c r="A32" s="280" t="str">
        <f>'BAU cash flow forecast'!A32</f>
        <v>Capital expenditure</v>
      </c>
      <c r="B32">
        <f>'BAU cash flow forecast'!B32</f>
        <v>14</v>
      </c>
      <c r="C32" s="72"/>
      <c r="D32" s="307"/>
      <c r="E32" s="307"/>
      <c r="F32" s="307"/>
      <c r="G32" s="307"/>
      <c r="H32" s="307"/>
      <c r="I32" s="307"/>
      <c r="J32" s="307"/>
      <c r="K32" s="307"/>
      <c r="L32" s="310">
        <v>0</v>
      </c>
    </row>
    <row r="33" spans="1:43" ht="15" thickBot="1" x14ac:dyDescent="0.4">
      <c r="A33" s="280" t="str">
        <f>'BAU cash flow forecast'!A33</f>
        <v>Other sources of cash outflows</v>
      </c>
      <c r="B33">
        <f>'BAU cash flow forecast'!B33</f>
        <v>15</v>
      </c>
      <c r="C33" s="71"/>
      <c r="D33" s="319">
        <f>SUM(D34:D38)</f>
        <v>0</v>
      </c>
      <c r="E33" s="319">
        <f t="shared" ref="E33:K33" si="4">SUM(E34:E38)</f>
        <v>0</v>
      </c>
      <c r="F33" s="319">
        <f t="shared" si="4"/>
        <v>0</v>
      </c>
      <c r="G33" s="319">
        <f>SUM(G34:G38)</f>
        <v>0</v>
      </c>
      <c r="H33" s="319">
        <f t="shared" si="4"/>
        <v>0</v>
      </c>
      <c r="I33" s="319">
        <f t="shared" si="4"/>
        <v>0</v>
      </c>
      <c r="J33" s="319">
        <f t="shared" si="4"/>
        <v>0</v>
      </c>
      <c r="K33" s="319">
        <f t="shared" si="4"/>
        <v>0</v>
      </c>
      <c r="L33" s="310">
        <f t="shared" si="3"/>
        <v>0</v>
      </c>
    </row>
    <row r="34" spans="1:43" x14ac:dyDescent="0.35">
      <c r="A34" s="281">
        <f>'BAU cash flow forecast'!A34</f>
        <v>0</v>
      </c>
      <c r="C34" s="71"/>
      <c r="D34" s="303"/>
      <c r="E34" s="303"/>
      <c r="F34" s="304"/>
      <c r="G34" s="304"/>
      <c r="H34" s="304"/>
      <c r="I34" s="304"/>
      <c r="J34" s="304"/>
      <c r="K34" s="304"/>
      <c r="L34" s="310">
        <f t="shared" si="3"/>
        <v>0</v>
      </c>
    </row>
    <row r="35" spans="1:43" x14ac:dyDescent="0.35">
      <c r="A35" s="281">
        <f>'BAU cash flow forecast'!A35</f>
        <v>0</v>
      </c>
      <c r="C35" s="71"/>
      <c r="D35" s="303"/>
      <c r="E35" s="303"/>
      <c r="F35" s="304"/>
      <c r="G35" s="304"/>
      <c r="H35" s="304"/>
      <c r="I35" s="304"/>
      <c r="J35" s="304"/>
      <c r="K35" s="304"/>
      <c r="L35" s="310">
        <f t="shared" si="3"/>
        <v>0</v>
      </c>
    </row>
    <row r="36" spans="1:43" x14ac:dyDescent="0.35">
      <c r="A36" s="281">
        <f>'BAU cash flow forecast'!A36</f>
        <v>0</v>
      </c>
      <c r="C36" s="71"/>
      <c r="D36" s="303"/>
      <c r="E36" s="303"/>
      <c r="F36" s="304"/>
      <c r="G36" s="304"/>
      <c r="H36" s="304"/>
      <c r="I36" s="304"/>
      <c r="J36" s="304"/>
      <c r="K36" s="304"/>
      <c r="L36" s="310">
        <f t="shared" si="3"/>
        <v>0</v>
      </c>
    </row>
    <row r="37" spans="1:43" x14ac:dyDescent="0.35">
      <c r="A37" s="281">
        <f>'BAU cash flow forecast'!A37</f>
        <v>0</v>
      </c>
      <c r="C37" s="71"/>
      <c r="D37" s="303"/>
      <c r="E37" s="303"/>
      <c r="F37" s="304"/>
      <c r="G37" s="304"/>
      <c r="H37" s="304"/>
      <c r="I37" s="304"/>
      <c r="J37" s="304"/>
      <c r="K37" s="304"/>
      <c r="L37" s="310">
        <f t="shared" si="3"/>
        <v>0</v>
      </c>
    </row>
    <row r="38" spans="1:43" ht="15" thickBot="1" x14ac:dyDescent="0.4">
      <c r="A38" s="281">
        <f>'BAU cash flow forecast'!A38</f>
        <v>0</v>
      </c>
      <c r="C38" s="71"/>
      <c r="D38" s="303"/>
      <c r="E38" s="303"/>
      <c r="F38" s="304"/>
      <c r="G38" s="304"/>
      <c r="H38" s="304"/>
      <c r="I38" s="304"/>
      <c r="J38" s="304"/>
      <c r="K38" s="304"/>
      <c r="L38" s="310">
        <f t="shared" si="3"/>
        <v>0</v>
      </c>
    </row>
    <row r="39" spans="1:43" s="279" customFormat="1" ht="15" thickBot="1" x14ac:dyDescent="0.4">
      <c r="A39" s="282" t="str">
        <f>'BAU cash flow forecast'!A39</f>
        <v>Total outflows</v>
      </c>
      <c r="B39" s="283"/>
      <c r="C39" s="122"/>
      <c r="D39" s="318">
        <f t="shared" ref="D39:K39" si="5">SUM(D26:D33)</f>
        <v>0</v>
      </c>
      <c r="E39" s="318">
        <f t="shared" si="5"/>
        <v>0</v>
      </c>
      <c r="F39" s="318">
        <f t="shared" si="5"/>
        <v>0</v>
      </c>
      <c r="G39" s="318">
        <f t="shared" si="5"/>
        <v>0</v>
      </c>
      <c r="H39" s="318">
        <f t="shared" si="5"/>
        <v>0</v>
      </c>
      <c r="I39" s="318">
        <f t="shared" si="5"/>
        <v>0</v>
      </c>
      <c r="J39" s="318">
        <f t="shared" si="5"/>
        <v>0</v>
      </c>
      <c r="K39" s="318">
        <f t="shared" si="5"/>
        <v>0</v>
      </c>
      <c r="L39" s="313">
        <f>SUM(L26:L33)+SUM(L26:L33)</f>
        <v>0</v>
      </c>
      <c r="M39"/>
      <c r="N39"/>
      <c r="O39"/>
      <c r="P39"/>
      <c r="Q39"/>
      <c r="R39"/>
      <c r="S39"/>
      <c r="T39"/>
      <c r="U39"/>
      <c r="V39"/>
      <c r="W39"/>
      <c r="X39"/>
      <c r="Y39"/>
      <c r="Z39"/>
      <c r="AA39"/>
      <c r="AB39"/>
      <c r="AC39"/>
      <c r="AD39"/>
      <c r="AE39"/>
      <c r="AF39"/>
      <c r="AG39"/>
      <c r="AH39"/>
      <c r="AI39"/>
      <c r="AJ39"/>
      <c r="AK39"/>
      <c r="AL39"/>
      <c r="AM39"/>
      <c r="AN39"/>
      <c r="AO39"/>
      <c r="AP39"/>
      <c r="AQ39"/>
    </row>
    <row r="40" spans="1:43" s="285" customFormat="1" ht="15" thickBot="1" x14ac:dyDescent="0.4">
      <c r="A40" s="284" t="str">
        <f>'BAU cash flow forecast'!A41</f>
        <v>Funding gap before funding sources</v>
      </c>
      <c r="D40" s="314">
        <f>D24-D39</f>
        <v>0</v>
      </c>
      <c r="E40" s="314">
        <f t="shared" ref="E40:K40" si="6">E24-E39</f>
        <v>0</v>
      </c>
      <c r="F40" s="314">
        <f t="shared" si="6"/>
        <v>0</v>
      </c>
      <c r="G40" s="314">
        <f t="shared" si="6"/>
        <v>0</v>
      </c>
      <c r="H40" s="314">
        <f t="shared" si="6"/>
        <v>0</v>
      </c>
      <c r="I40" s="314">
        <f t="shared" si="6"/>
        <v>0</v>
      </c>
      <c r="J40" s="314">
        <f t="shared" si="6"/>
        <v>0</v>
      </c>
      <c r="K40" s="314">
        <f t="shared" si="6"/>
        <v>0</v>
      </c>
      <c r="L40" s="314">
        <f>L24-L39</f>
        <v>0</v>
      </c>
      <c r="M40"/>
      <c r="N40"/>
      <c r="O40"/>
      <c r="P40"/>
      <c r="Q40"/>
      <c r="R40"/>
      <c r="S40"/>
      <c r="T40"/>
      <c r="U40"/>
      <c r="V40"/>
      <c r="W40"/>
      <c r="X40"/>
      <c r="Y40"/>
      <c r="Z40"/>
      <c r="AA40"/>
      <c r="AB40"/>
      <c r="AC40"/>
      <c r="AD40"/>
      <c r="AE40"/>
      <c r="AF40"/>
      <c r="AG40"/>
      <c r="AH40"/>
      <c r="AI40"/>
      <c r="AJ40"/>
      <c r="AK40"/>
      <c r="AL40"/>
      <c r="AM40"/>
      <c r="AN40"/>
      <c r="AO40"/>
      <c r="AP40"/>
      <c r="AQ40"/>
    </row>
    <row r="41" spans="1:43" s="285" customFormat="1" ht="15" thickBot="1" x14ac:dyDescent="0.4">
      <c r="A41" s="284" t="str">
        <f>'BAU cash flow forecast'!A42</f>
        <v>Cumulative funding gap before funding sources</v>
      </c>
      <c r="D41" s="315">
        <f>D40</f>
        <v>0</v>
      </c>
      <c r="E41" s="315">
        <f>D41+E40</f>
        <v>0</v>
      </c>
      <c r="F41" s="315">
        <f>E41+F40</f>
        <v>0</v>
      </c>
      <c r="G41" s="315">
        <f>F41+G40</f>
        <v>0</v>
      </c>
      <c r="H41" s="315">
        <f t="shared" ref="H41:J41" si="7">G41+H40</f>
        <v>0</v>
      </c>
      <c r="I41" s="315">
        <f>H41+I40</f>
        <v>0</v>
      </c>
      <c r="J41" s="315">
        <f t="shared" si="7"/>
        <v>0</v>
      </c>
      <c r="K41" s="315">
        <f>J41+K40</f>
        <v>0</v>
      </c>
      <c r="L41" s="315">
        <f>K41</f>
        <v>0</v>
      </c>
      <c r="M41"/>
      <c r="N41"/>
      <c r="O41"/>
      <c r="P41"/>
      <c r="Q41"/>
      <c r="R41"/>
      <c r="S41"/>
      <c r="T41"/>
      <c r="U41"/>
      <c r="V41"/>
      <c r="W41"/>
      <c r="X41"/>
      <c r="Y41"/>
      <c r="Z41"/>
      <c r="AA41"/>
      <c r="AB41"/>
      <c r="AC41"/>
      <c r="AD41"/>
      <c r="AE41"/>
      <c r="AF41"/>
      <c r="AG41"/>
      <c r="AH41"/>
      <c r="AI41"/>
      <c r="AJ41"/>
      <c r="AK41"/>
      <c r="AL41"/>
      <c r="AM41"/>
      <c r="AN41"/>
      <c r="AO41"/>
      <c r="AP41"/>
      <c r="AQ41"/>
    </row>
    <row r="42" spans="1:43" ht="15" thickBot="1" x14ac:dyDescent="0.4"/>
    <row r="43" spans="1:43" s="239" customFormat="1" thickBot="1" x14ac:dyDescent="0.35">
      <c r="A43" s="197" t="s">
        <v>60</v>
      </c>
      <c r="B43" s="198"/>
      <c r="C43" s="287" t="str">
        <f t="shared" ref="C43:L43" si="8">C12</f>
        <v>Impact of stress scenario on line items</v>
      </c>
      <c r="D43" s="288" t="str">
        <f t="shared" si="8"/>
        <v>Next day</v>
      </c>
      <c r="E43" s="288" t="str">
        <f t="shared" si="8"/>
        <v>Day2</v>
      </c>
      <c r="F43" s="288" t="str">
        <f t="shared" si="8"/>
        <v>Day 3</v>
      </c>
      <c r="G43" s="289" t="str">
        <f t="shared" si="8"/>
        <v xml:space="preserve">Day 4 to day 7 </v>
      </c>
      <c r="H43" s="289" t="str">
        <f t="shared" si="8"/>
        <v>Day 8 to 1 Month</v>
      </c>
      <c r="I43" s="289" t="str">
        <f t="shared" si="8"/>
        <v>More than 1 month to 2 months</v>
      </c>
      <c r="J43" s="289" t="str">
        <f t="shared" si="8"/>
        <v>More than 2 months to 6 months</v>
      </c>
      <c r="K43" s="289" t="str">
        <f t="shared" si="8"/>
        <v>More than 6 months to 12 months</v>
      </c>
      <c r="L43" s="317" t="str">
        <f t="shared" si="8"/>
        <v>Total</v>
      </c>
      <c r="M43" s="192"/>
      <c r="N43" s="192"/>
      <c r="O43" s="192"/>
      <c r="P43" s="192"/>
      <c r="Q43" s="192"/>
      <c r="R43" s="192"/>
      <c r="S43" s="192"/>
      <c r="T43" s="192"/>
      <c r="U43" s="192"/>
      <c r="V43" s="192"/>
      <c r="W43" s="192"/>
      <c r="X43" s="192"/>
      <c r="Y43" s="192"/>
    </row>
    <row r="44" spans="1:43" s="239" customFormat="1" ht="14" x14ac:dyDescent="0.3">
      <c r="A44" s="199"/>
      <c r="B44" s="203"/>
      <c r="C44" s="200"/>
      <c r="D44" s="200"/>
      <c r="E44" s="200"/>
      <c r="F44" s="200"/>
      <c r="G44" s="200"/>
      <c r="H44" s="200"/>
      <c r="I44" s="200"/>
      <c r="J44" s="200"/>
      <c r="K44" s="192"/>
      <c r="L44" s="308"/>
      <c r="M44" s="192"/>
      <c r="N44" s="192"/>
      <c r="O44" s="192"/>
      <c r="P44" s="192"/>
      <c r="Q44" s="192"/>
      <c r="R44" s="192"/>
      <c r="S44" s="192"/>
      <c r="T44" s="192"/>
      <c r="U44" s="192"/>
      <c r="V44" s="192"/>
      <c r="W44" s="192"/>
      <c r="X44" s="192"/>
      <c r="Y44" s="192"/>
    </row>
    <row r="45" spans="1:43" s="239" customFormat="1" ht="32" customHeight="1" x14ac:dyDescent="0.3">
      <c r="A45" s="445" t="str">
        <f>'BAU cash flow forecast'!A46:B46</f>
        <v>Bank Balances Including Central Bank Balances, excluding amounts held for minimum regulatory capital purposes</v>
      </c>
      <c r="B45" s="445"/>
      <c r="C45" s="200"/>
      <c r="D45" s="200"/>
      <c r="E45" s="200"/>
      <c r="F45" s="200"/>
      <c r="G45" s="200"/>
      <c r="H45" s="200"/>
      <c r="I45" s="200"/>
      <c r="J45" s="200"/>
      <c r="K45" s="192"/>
      <c r="L45" s="308"/>
      <c r="M45" s="192"/>
      <c r="N45" s="192"/>
      <c r="O45" s="192"/>
      <c r="P45" s="192"/>
      <c r="Q45" s="192"/>
      <c r="R45" s="192"/>
      <c r="S45" s="192"/>
      <c r="T45" s="192"/>
      <c r="U45" s="192"/>
      <c r="V45" s="192"/>
      <c r="W45" s="192"/>
      <c r="X45" s="192"/>
      <c r="Y45" s="192"/>
    </row>
    <row r="46" spans="1:43" s="239" customFormat="1" ht="28" x14ac:dyDescent="0.3">
      <c r="A46" s="194" t="s">
        <v>62</v>
      </c>
      <c r="B46" s="268" t="s">
        <v>63</v>
      </c>
      <c r="C46" s="193"/>
      <c r="D46" s="193"/>
      <c r="E46" s="193"/>
      <c r="F46" s="193"/>
      <c r="G46" s="193"/>
      <c r="H46" s="193"/>
      <c r="I46" s="193"/>
      <c r="J46" s="193"/>
      <c r="K46" s="192"/>
      <c r="L46" s="308"/>
      <c r="M46" s="192"/>
      <c r="N46" s="192"/>
      <c r="O46" s="192"/>
      <c r="P46" s="192"/>
      <c r="Q46" s="192"/>
      <c r="R46" s="192"/>
      <c r="S46" s="192"/>
      <c r="T46" s="192"/>
      <c r="U46" s="192"/>
      <c r="V46" s="192"/>
      <c r="W46" s="192"/>
      <c r="X46" s="192"/>
      <c r="Y46" s="192"/>
    </row>
    <row r="47" spans="1:43" s="239" customFormat="1" ht="14" x14ac:dyDescent="0.3">
      <c r="A47" s="96"/>
      <c r="B47" s="181"/>
      <c r="C47" s="71"/>
      <c r="D47" s="303"/>
      <c r="E47" s="303"/>
      <c r="F47" s="303"/>
      <c r="G47" s="303"/>
      <c r="H47" s="303"/>
      <c r="I47" s="303"/>
      <c r="J47" s="303"/>
      <c r="K47" s="303"/>
      <c r="L47" s="310">
        <f t="shared" ref="L47:L59" si="9">SUM(C47:J47)</f>
        <v>0</v>
      </c>
      <c r="M47" s="192"/>
      <c r="N47" s="192"/>
      <c r="O47" s="192"/>
      <c r="P47" s="192"/>
      <c r="Q47" s="192"/>
      <c r="R47" s="192"/>
      <c r="S47" s="192"/>
      <c r="T47" s="192"/>
      <c r="U47" s="192"/>
      <c r="V47" s="192"/>
      <c r="W47" s="192"/>
      <c r="X47" s="192"/>
      <c r="Y47" s="192"/>
    </row>
    <row r="48" spans="1:43" s="239" customFormat="1" ht="14" x14ac:dyDescent="0.3">
      <c r="A48" s="96"/>
      <c r="B48" s="96"/>
      <c r="C48" s="71"/>
      <c r="D48" s="303"/>
      <c r="E48" s="303"/>
      <c r="F48" s="303"/>
      <c r="G48" s="303"/>
      <c r="H48" s="303"/>
      <c r="I48" s="303"/>
      <c r="J48" s="303"/>
      <c r="K48" s="303"/>
      <c r="L48" s="310">
        <f t="shared" si="9"/>
        <v>0</v>
      </c>
      <c r="M48" s="192"/>
      <c r="N48" s="192"/>
      <c r="O48" s="192"/>
      <c r="P48" s="192"/>
      <c r="Q48" s="192"/>
      <c r="R48" s="192"/>
      <c r="S48" s="192"/>
      <c r="T48" s="192"/>
      <c r="U48" s="192"/>
      <c r="V48" s="192"/>
      <c r="W48" s="192"/>
      <c r="X48" s="192"/>
      <c r="Y48" s="192"/>
    </row>
    <row r="49" spans="1:25" s="239" customFormat="1" ht="14" x14ac:dyDescent="0.3">
      <c r="A49" s="96"/>
      <c r="B49" s="96"/>
      <c r="C49" s="71"/>
      <c r="D49" s="303"/>
      <c r="E49" s="303"/>
      <c r="F49" s="303"/>
      <c r="G49" s="303"/>
      <c r="H49" s="303"/>
      <c r="I49" s="303"/>
      <c r="J49" s="303"/>
      <c r="K49" s="303"/>
      <c r="L49" s="310">
        <f t="shared" si="9"/>
        <v>0</v>
      </c>
      <c r="M49" s="192"/>
      <c r="N49" s="192"/>
      <c r="O49" s="192"/>
      <c r="P49" s="192"/>
      <c r="Q49" s="192"/>
      <c r="R49" s="192"/>
      <c r="S49" s="192"/>
      <c r="T49" s="192"/>
      <c r="U49" s="192"/>
      <c r="V49" s="192"/>
      <c r="W49" s="192"/>
      <c r="X49" s="192"/>
      <c r="Y49" s="192"/>
    </row>
    <row r="50" spans="1:25" s="239" customFormat="1" ht="14" x14ac:dyDescent="0.3">
      <c r="A50" s="96"/>
      <c r="B50" s="96"/>
      <c r="C50" s="71"/>
      <c r="D50" s="303"/>
      <c r="E50" s="303"/>
      <c r="F50" s="303"/>
      <c r="G50" s="303"/>
      <c r="H50" s="303"/>
      <c r="I50" s="303"/>
      <c r="J50" s="303"/>
      <c r="K50" s="303"/>
      <c r="L50" s="310">
        <f t="shared" si="9"/>
        <v>0</v>
      </c>
      <c r="M50" s="192"/>
      <c r="N50" s="192"/>
      <c r="O50" s="192"/>
      <c r="P50" s="192"/>
      <c r="Q50" s="192"/>
      <c r="R50" s="192"/>
      <c r="S50" s="192"/>
      <c r="T50" s="192"/>
      <c r="U50" s="192"/>
      <c r="V50" s="192"/>
      <c r="W50" s="192"/>
      <c r="X50" s="192"/>
      <c r="Y50" s="192"/>
    </row>
    <row r="51" spans="1:25" s="239" customFormat="1" ht="14" x14ac:dyDescent="0.3">
      <c r="A51" s="96"/>
      <c r="B51" s="96"/>
      <c r="C51" s="71"/>
      <c r="D51" s="303"/>
      <c r="E51" s="303"/>
      <c r="F51" s="303"/>
      <c r="G51" s="303"/>
      <c r="H51" s="303"/>
      <c r="I51" s="303"/>
      <c r="J51" s="303"/>
      <c r="K51" s="303"/>
      <c r="L51" s="310">
        <f t="shared" si="9"/>
        <v>0</v>
      </c>
      <c r="M51" s="192"/>
      <c r="N51" s="192"/>
      <c r="O51" s="192"/>
      <c r="P51" s="192"/>
      <c r="Q51" s="192"/>
      <c r="R51" s="192"/>
      <c r="S51" s="192"/>
      <c r="T51" s="192"/>
      <c r="U51" s="192"/>
      <c r="V51" s="192"/>
      <c r="W51" s="192"/>
      <c r="X51" s="192"/>
      <c r="Y51" s="192"/>
    </row>
    <row r="52" spans="1:25" s="239" customFormat="1" ht="14" x14ac:dyDescent="0.3">
      <c r="A52" s="96"/>
      <c r="B52" s="96"/>
      <c r="C52" s="71"/>
      <c r="D52" s="303"/>
      <c r="E52" s="303"/>
      <c r="F52" s="303"/>
      <c r="G52" s="303"/>
      <c r="H52" s="303"/>
      <c r="I52" s="303"/>
      <c r="J52" s="303"/>
      <c r="K52" s="303"/>
      <c r="L52" s="310">
        <f t="shared" si="9"/>
        <v>0</v>
      </c>
      <c r="M52" s="192"/>
      <c r="N52" s="192"/>
      <c r="O52" s="192"/>
      <c r="P52" s="192"/>
      <c r="Q52" s="192"/>
      <c r="R52" s="192"/>
      <c r="S52" s="192"/>
      <c r="T52" s="192"/>
      <c r="U52" s="192"/>
      <c r="V52" s="192"/>
      <c r="W52" s="192"/>
      <c r="X52" s="192"/>
      <c r="Y52" s="192"/>
    </row>
    <row r="53" spans="1:25" s="239" customFormat="1" ht="14" x14ac:dyDescent="0.3">
      <c r="A53" s="96"/>
      <c r="B53" s="96"/>
      <c r="C53" s="71"/>
      <c r="D53" s="303"/>
      <c r="E53" s="303"/>
      <c r="F53" s="303"/>
      <c r="G53" s="303"/>
      <c r="H53" s="303"/>
      <c r="I53" s="303"/>
      <c r="J53" s="303"/>
      <c r="K53" s="303"/>
      <c r="L53" s="310">
        <f t="shared" si="9"/>
        <v>0</v>
      </c>
      <c r="M53" s="192"/>
      <c r="N53" s="192"/>
      <c r="O53" s="192"/>
      <c r="P53" s="192"/>
      <c r="Q53" s="192"/>
      <c r="R53" s="192"/>
      <c r="S53" s="192"/>
      <c r="T53" s="192"/>
      <c r="U53" s="192"/>
      <c r="V53" s="192"/>
      <c r="W53" s="192"/>
      <c r="X53" s="192"/>
      <c r="Y53" s="192"/>
    </row>
    <row r="54" spans="1:25" s="239" customFormat="1" ht="14" x14ac:dyDescent="0.3">
      <c r="A54" s="96"/>
      <c r="B54" s="96"/>
      <c r="C54" s="71"/>
      <c r="D54" s="303"/>
      <c r="E54" s="303"/>
      <c r="F54" s="303"/>
      <c r="G54" s="303"/>
      <c r="H54" s="303"/>
      <c r="I54" s="303"/>
      <c r="J54" s="303"/>
      <c r="K54" s="303"/>
      <c r="L54" s="310">
        <f t="shared" si="9"/>
        <v>0</v>
      </c>
      <c r="M54" s="192"/>
      <c r="N54" s="192"/>
      <c r="O54" s="192"/>
      <c r="P54" s="192"/>
      <c r="Q54" s="192"/>
      <c r="R54" s="192"/>
      <c r="S54" s="192"/>
      <c r="T54" s="192"/>
      <c r="U54" s="192"/>
      <c r="V54" s="192"/>
      <c r="W54" s="192"/>
      <c r="X54" s="192"/>
      <c r="Y54" s="192"/>
    </row>
    <row r="55" spans="1:25" s="239" customFormat="1" ht="14" x14ac:dyDescent="0.3">
      <c r="A55" s="96"/>
      <c r="B55" s="96"/>
      <c r="C55" s="71"/>
      <c r="D55" s="303"/>
      <c r="E55" s="303"/>
      <c r="F55" s="303"/>
      <c r="G55" s="303"/>
      <c r="H55" s="303"/>
      <c r="I55" s="303"/>
      <c r="J55" s="303"/>
      <c r="K55" s="303"/>
      <c r="L55" s="310">
        <f t="shared" si="9"/>
        <v>0</v>
      </c>
      <c r="M55" s="192"/>
      <c r="N55" s="192"/>
      <c r="O55" s="192"/>
      <c r="P55" s="192"/>
      <c r="Q55" s="192"/>
      <c r="R55" s="192"/>
      <c r="S55" s="192"/>
      <c r="T55" s="192"/>
      <c r="U55" s="192"/>
      <c r="V55" s="192"/>
      <c r="W55" s="192"/>
      <c r="X55" s="192"/>
      <c r="Y55" s="192"/>
    </row>
    <row r="56" spans="1:25" s="239" customFormat="1" ht="14" x14ac:dyDescent="0.3">
      <c r="A56" s="96"/>
      <c r="B56" s="96"/>
      <c r="C56" s="71"/>
      <c r="D56" s="303"/>
      <c r="E56" s="303"/>
      <c r="F56" s="303"/>
      <c r="G56" s="303"/>
      <c r="H56" s="303"/>
      <c r="I56" s="303"/>
      <c r="J56" s="303"/>
      <c r="K56" s="303"/>
      <c r="L56" s="310">
        <f t="shared" si="9"/>
        <v>0</v>
      </c>
      <c r="M56" s="192"/>
      <c r="N56" s="192"/>
      <c r="O56" s="192"/>
      <c r="P56" s="192"/>
      <c r="Q56" s="192"/>
      <c r="R56" s="192"/>
      <c r="S56" s="192"/>
      <c r="T56" s="192"/>
      <c r="U56" s="192"/>
      <c r="V56" s="192"/>
      <c r="W56" s="192"/>
      <c r="X56" s="192"/>
      <c r="Y56" s="192"/>
    </row>
    <row r="57" spans="1:25" s="239" customFormat="1" ht="14" x14ac:dyDescent="0.3">
      <c r="A57" s="96"/>
      <c r="B57" s="96"/>
      <c r="C57" s="71"/>
      <c r="D57" s="303"/>
      <c r="E57" s="303"/>
      <c r="F57" s="303"/>
      <c r="G57" s="303"/>
      <c r="H57" s="303"/>
      <c r="I57" s="303"/>
      <c r="J57" s="303"/>
      <c r="K57" s="303"/>
      <c r="L57" s="310">
        <f t="shared" si="9"/>
        <v>0</v>
      </c>
      <c r="M57" s="192"/>
      <c r="N57" s="192"/>
      <c r="O57" s="192"/>
      <c r="P57" s="192"/>
      <c r="Q57" s="192"/>
      <c r="R57" s="192"/>
      <c r="S57" s="192"/>
      <c r="T57" s="192"/>
      <c r="U57" s="192"/>
      <c r="V57" s="192"/>
      <c r="W57" s="192"/>
      <c r="X57" s="192"/>
      <c r="Y57" s="192"/>
    </row>
    <row r="58" spans="1:25" s="239" customFormat="1" ht="14" x14ac:dyDescent="0.3">
      <c r="A58" s="96"/>
      <c r="B58" s="96"/>
      <c r="C58" s="71"/>
      <c r="D58" s="303"/>
      <c r="E58" s="303"/>
      <c r="F58" s="303"/>
      <c r="G58" s="303"/>
      <c r="H58" s="303"/>
      <c r="I58" s="303"/>
      <c r="J58" s="303"/>
      <c r="K58" s="303"/>
      <c r="L58" s="310">
        <f t="shared" si="9"/>
        <v>0</v>
      </c>
      <c r="M58" s="192"/>
      <c r="N58" s="192"/>
      <c r="O58" s="192"/>
      <c r="P58" s="192"/>
      <c r="Q58" s="192"/>
      <c r="R58" s="192"/>
      <c r="S58" s="192"/>
      <c r="T58" s="192"/>
      <c r="U58" s="192"/>
      <c r="V58" s="192"/>
      <c r="W58" s="192"/>
      <c r="X58" s="192"/>
      <c r="Y58" s="192"/>
    </row>
    <row r="59" spans="1:25" s="239" customFormat="1" thickBot="1" x14ac:dyDescent="0.35">
      <c r="A59" s="96"/>
      <c r="B59" s="96"/>
      <c r="C59" s="72"/>
      <c r="D59" s="303"/>
      <c r="E59" s="303"/>
      <c r="F59" s="303"/>
      <c r="G59" s="303"/>
      <c r="H59" s="303"/>
      <c r="I59" s="303"/>
      <c r="J59" s="303"/>
      <c r="K59" s="303"/>
      <c r="L59" s="310">
        <f t="shared" si="9"/>
        <v>0</v>
      </c>
      <c r="M59" s="192"/>
      <c r="N59" s="192"/>
      <c r="O59" s="192"/>
      <c r="P59" s="192"/>
      <c r="Q59" s="192"/>
      <c r="R59" s="192"/>
      <c r="S59" s="192"/>
      <c r="T59" s="192"/>
      <c r="U59" s="192"/>
      <c r="V59" s="192"/>
      <c r="W59" s="192"/>
      <c r="X59" s="192"/>
      <c r="Y59" s="192"/>
    </row>
    <row r="60" spans="1:25" s="239" customFormat="1" thickBot="1" x14ac:dyDescent="0.35">
      <c r="A60" s="192"/>
      <c r="B60" s="203"/>
      <c r="C60" s="191"/>
      <c r="D60" s="191">
        <f t="shared" ref="D60:J60" si="10">SUM(D47:D59)</f>
        <v>0</v>
      </c>
      <c r="E60" s="191">
        <f>SUM(E47:E59)</f>
        <v>0</v>
      </c>
      <c r="F60" s="191">
        <f>SUM(F47:F59)</f>
        <v>0</v>
      </c>
      <c r="G60" s="191">
        <f t="shared" si="10"/>
        <v>0</v>
      </c>
      <c r="H60" s="191">
        <f t="shared" si="10"/>
        <v>0</v>
      </c>
      <c r="I60" s="191">
        <f t="shared" si="10"/>
        <v>0</v>
      </c>
      <c r="J60" s="191">
        <f t="shared" si="10"/>
        <v>0</v>
      </c>
      <c r="K60" s="191">
        <f>SUM(K47:K59)</f>
        <v>0</v>
      </c>
      <c r="L60" s="313">
        <f>SUM(L47:L59)</f>
        <v>0</v>
      </c>
      <c r="M60" s="192"/>
      <c r="N60" s="192"/>
      <c r="O60" s="192"/>
      <c r="P60" s="192"/>
      <c r="Q60" s="192"/>
      <c r="R60" s="192"/>
      <c r="S60" s="192"/>
      <c r="T60" s="192"/>
      <c r="U60" s="192"/>
      <c r="V60" s="192"/>
      <c r="W60" s="192"/>
      <c r="X60" s="192"/>
      <c r="Y60" s="192"/>
    </row>
    <row r="61" spans="1:25" s="239" customFormat="1" ht="14" x14ac:dyDescent="0.3">
      <c r="A61" s="192"/>
      <c r="B61" s="203"/>
      <c r="C61" s="192"/>
      <c r="D61" s="192"/>
      <c r="E61" s="192"/>
      <c r="F61" s="192"/>
      <c r="G61" s="192"/>
      <c r="H61" s="192"/>
      <c r="I61" s="192"/>
      <c r="J61" s="192"/>
      <c r="K61" s="192"/>
      <c r="L61" s="308"/>
      <c r="M61" s="192"/>
      <c r="N61" s="192"/>
      <c r="O61" s="192"/>
      <c r="P61" s="192"/>
      <c r="Q61" s="192"/>
      <c r="R61" s="192"/>
      <c r="S61" s="192"/>
      <c r="T61" s="192"/>
      <c r="U61" s="192"/>
      <c r="V61" s="192"/>
      <c r="W61" s="192"/>
      <c r="X61" s="192"/>
      <c r="Y61" s="192"/>
    </row>
    <row r="62" spans="1:25" s="239" customFormat="1" ht="14" x14ac:dyDescent="0.3">
      <c r="A62" s="194" t="str">
        <f>'BAU cash flow forecast'!A63</f>
        <v>Money market instruments and government securities, excluding amounts held for minimum regulatory capital purposes</v>
      </c>
      <c r="B62" s="201"/>
      <c r="C62" s="193"/>
      <c r="D62" s="193"/>
      <c r="E62" s="193"/>
      <c r="F62" s="193"/>
      <c r="G62" s="193"/>
      <c r="H62" s="193"/>
      <c r="I62" s="193"/>
      <c r="J62" s="193"/>
      <c r="K62" s="192"/>
      <c r="L62" s="308"/>
      <c r="M62" s="192"/>
      <c r="N62" s="192"/>
      <c r="O62" s="192"/>
      <c r="P62" s="192"/>
      <c r="Q62" s="192"/>
      <c r="R62" s="192"/>
      <c r="S62" s="192"/>
      <c r="T62" s="192"/>
      <c r="U62" s="192"/>
      <c r="V62" s="192"/>
      <c r="W62" s="192"/>
      <c r="X62" s="192"/>
      <c r="Y62" s="192"/>
    </row>
    <row r="63" spans="1:25" s="239" customFormat="1" ht="14" x14ac:dyDescent="0.3">
      <c r="A63" s="96"/>
      <c r="B63" s="97"/>
      <c r="C63" s="71"/>
      <c r="D63" s="303"/>
      <c r="E63" s="303"/>
      <c r="F63" s="303"/>
      <c r="G63" s="303"/>
      <c r="H63" s="303"/>
      <c r="I63" s="303"/>
      <c r="J63" s="303"/>
      <c r="K63" s="303"/>
      <c r="L63" s="310">
        <f t="shared" ref="L63:L70" si="11">SUM(C63:J63)</f>
        <v>0</v>
      </c>
      <c r="M63" s="192"/>
      <c r="N63" s="192"/>
      <c r="O63" s="192"/>
      <c r="P63" s="192"/>
      <c r="Q63" s="192"/>
      <c r="R63" s="192"/>
      <c r="S63" s="192"/>
      <c r="T63" s="192"/>
      <c r="U63" s="192"/>
      <c r="V63" s="192"/>
      <c r="W63" s="192"/>
      <c r="X63" s="192"/>
      <c r="Y63" s="192"/>
    </row>
    <row r="64" spans="1:25" s="239" customFormat="1" ht="14" x14ac:dyDescent="0.3">
      <c r="A64" s="96"/>
      <c r="B64" s="97"/>
      <c r="C64" s="71"/>
      <c r="D64" s="303"/>
      <c r="E64" s="303"/>
      <c r="F64" s="303"/>
      <c r="G64" s="303"/>
      <c r="H64" s="303"/>
      <c r="I64" s="303"/>
      <c r="J64" s="303"/>
      <c r="K64" s="303"/>
      <c r="L64" s="310">
        <f t="shared" si="11"/>
        <v>0</v>
      </c>
      <c r="M64" s="192"/>
      <c r="N64" s="192"/>
      <c r="O64" s="192"/>
      <c r="P64" s="192"/>
      <c r="Q64" s="192"/>
      <c r="R64" s="192"/>
      <c r="S64" s="192"/>
      <c r="T64" s="192"/>
      <c r="U64" s="192"/>
      <c r="V64" s="192"/>
      <c r="W64" s="192"/>
      <c r="X64" s="192"/>
      <c r="Y64" s="192"/>
    </row>
    <row r="65" spans="1:25" s="239" customFormat="1" ht="14" x14ac:dyDescent="0.3">
      <c r="A65" s="96"/>
      <c r="B65" s="97"/>
      <c r="C65" s="71"/>
      <c r="D65" s="303"/>
      <c r="E65" s="303"/>
      <c r="F65" s="303"/>
      <c r="G65" s="303"/>
      <c r="H65" s="303"/>
      <c r="I65" s="303"/>
      <c r="J65" s="303"/>
      <c r="K65" s="303"/>
      <c r="L65" s="310">
        <f t="shared" si="11"/>
        <v>0</v>
      </c>
      <c r="M65" s="192"/>
      <c r="N65" s="192"/>
      <c r="O65" s="192"/>
      <c r="P65" s="192"/>
      <c r="Q65" s="192"/>
      <c r="R65" s="192"/>
      <c r="S65" s="192"/>
      <c r="T65" s="192"/>
      <c r="U65" s="192"/>
      <c r="V65" s="192"/>
      <c r="W65" s="192"/>
      <c r="X65" s="192"/>
      <c r="Y65" s="192"/>
    </row>
    <row r="66" spans="1:25" s="239" customFormat="1" ht="14" x14ac:dyDescent="0.3">
      <c r="A66" s="96"/>
      <c r="B66" s="97"/>
      <c r="C66" s="71"/>
      <c r="D66" s="303"/>
      <c r="E66" s="303"/>
      <c r="F66" s="303"/>
      <c r="G66" s="303"/>
      <c r="H66" s="303"/>
      <c r="I66" s="303"/>
      <c r="J66" s="303"/>
      <c r="K66" s="303"/>
      <c r="L66" s="310">
        <f t="shared" si="11"/>
        <v>0</v>
      </c>
      <c r="M66" s="192"/>
      <c r="N66" s="192"/>
      <c r="O66" s="192"/>
      <c r="P66" s="192"/>
      <c r="Q66" s="192"/>
      <c r="R66" s="192"/>
      <c r="S66" s="192"/>
      <c r="T66" s="192"/>
      <c r="U66" s="192"/>
      <c r="V66" s="192"/>
      <c r="W66" s="192"/>
      <c r="X66" s="192"/>
      <c r="Y66" s="192"/>
    </row>
    <row r="67" spans="1:25" s="239" customFormat="1" ht="14" x14ac:dyDescent="0.3">
      <c r="A67" s="96"/>
      <c r="B67" s="97"/>
      <c r="C67" s="71"/>
      <c r="D67" s="303"/>
      <c r="E67" s="303"/>
      <c r="F67" s="303"/>
      <c r="G67" s="303"/>
      <c r="H67" s="303"/>
      <c r="I67" s="303"/>
      <c r="J67" s="303"/>
      <c r="K67" s="303"/>
      <c r="L67" s="310">
        <f t="shared" si="11"/>
        <v>0</v>
      </c>
      <c r="M67" s="192"/>
      <c r="N67" s="192"/>
      <c r="O67" s="192"/>
      <c r="P67" s="192"/>
      <c r="Q67" s="192"/>
      <c r="R67" s="192"/>
      <c r="S67" s="192"/>
      <c r="T67" s="192"/>
      <c r="U67" s="192"/>
      <c r="V67" s="192"/>
      <c r="W67" s="192"/>
      <c r="X67" s="192"/>
      <c r="Y67" s="192"/>
    </row>
    <row r="68" spans="1:25" s="239" customFormat="1" ht="14" x14ac:dyDescent="0.3">
      <c r="A68" s="96"/>
      <c r="B68" s="97"/>
      <c r="C68" s="71"/>
      <c r="D68" s="303"/>
      <c r="E68" s="303"/>
      <c r="F68" s="303"/>
      <c r="G68" s="303"/>
      <c r="H68" s="303"/>
      <c r="I68" s="303"/>
      <c r="J68" s="303"/>
      <c r="K68" s="303"/>
      <c r="L68" s="310">
        <f t="shared" si="11"/>
        <v>0</v>
      </c>
      <c r="M68" s="192"/>
      <c r="N68" s="192"/>
      <c r="O68" s="192"/>
      <c r="P68" s="192"/>
      <c r="Q68" s="192"/>
      <c r="R68" s="192"/>
      <c r="S68" s="192"/>
      <c r="T68" s="192"/>
      <c r="U68" s="192"/>
      <c r="V68" s="192"/>
      <c r="W68" s="192"/>
      <c r="X68" s="192"/>
      <c r="Y68" s="192"/>
    </row>
    <row r="69" spans="1:25" s="239" customFormat="1" ht="14" x14ac:dyDescent="0.3">
      <c r="A69" s="96"/>
      <c r="B69" s="97"/>
      <c r="C69" s="71"/>
      <c r="D69" s="303"/>
      <c r="E69" s="303"/>
      <c r="F69" s="303"/>
      <c r="G69" s="303"/>
      <c r="H69" s="303"/>
      <c r="I69" s="303"/>
      <c r="J69" s="303"/>
      <c r="K69" s="303"/>
      <c r="L69" s="310">
        <f t="shared" si="11"/>
        <v>0</v>
      </c>
      <c r="M69" s="192"/>
      <c r="N69" s="192"/>
      <c r="O69" s="192"/>
      <c r="P69" s="192"/>
      <c r="Q69" s="192"/>
      <c r="R69" s="192"/>
      <c r="S69" s="192"/>
      <c r="T69" s="192"/>
      <c r="U69" s="192"/>
      <c r="V69" s="192"/>
      <c r="W69" s="192"/>
      <c r="X69" s="192"/>
      <c r="Y69" s="192"/>
    </row>
    <row r="70" spans="1:25" s="239" customFormat="1" thickBot="1" x14ac:dyDescent="0.35">
      <c r="A70" s="96"/>
      <c r="B70" s="97"/>
      <c r="C70" s="71"/>
      <c r="D70" s="303"/>
      <c r="E70" s="303"/>
      <c r="F70" s="303"/>
      <c r="G70" s="303"/>
      <c r="H70" s="303"/>
      <c r="I70" s="303"/>
      <c r="J70" s="303"/>
      <c r="K70" s="303"/>
      <c r="L70" s="310">
        <f t="shared" si="11"/>
        <v>0</v>
      </c>
      <c r="M70" s="192"/>
      <c r="N70" s="192"/>
      <c r="O70" s="192"/>
      <c r="P70" s="192"/>
      <c r="Q70" s="192"/>
      <c r="R70" s="192"/>
      <c r="S70" s="192"/>
      <c r="T70" s="192"/>
      <c r="U70" s="192"/>
      <c r="V70" s="192"/>
      <c r="W70" s="192"/>
      <c r="X70" s="192"/>
      <c r="Y70" s="192"/>
    </row>
    <row r="71" spans="1:25" s="239" customFormat="1" thickBot="1" x14ac:dyDescent="0.35">
      <c r="A71" s="192"/>
      <c r="B71" s="203"/>
      <c r="C71" s="191"/>
      <c r="D71" s="191">
        <f>SUM(D63:D70)</f>
        <v>0</v>
      </c>
      <c r="E71" s="191">
        <f t="shared" ref="E71:I71" si="12">SUM(E63:E70)</f>
        <v>0</v>
      </c>
      <c r="F71" s="191">
        <f t="shared" si="12"/>
        <v>0</v>
      </c>
      <c r="G71" s="191">
        <f t="shared" si="12"/>
        <v>0</v>
      </c>
      <c r="H71" s="191">
        <f t="shared" si="12"/>
        <v>0</v>
      </c>
      <c r="I71" s="191">
        <f t="shared" si="12"/>
        <v>0</v>
      </c>
      <c r="J71" s="191">
        <f>SUM(J63:J70)</f>
        <v>0</v>
      </c>
      <c r="K71" s="191">
        <f>SUM(K63:K70)</f>
        <v>0</v>
      </c>
      <c r="L71" s="313">
        <f>SUM(L63:L70)</f>
        <v>0</v>
      </c>
      <c r="M71" s="192"/>
      <c r="N71" s="192"/>
      <c r="O71" s="192"/>
      <c r="P71" s="192"/>
      <c r="Q71" s="192"/>
      <c r="R71" s="192"/>
      <c r="S71" s="192"/>
      <c r="T71" s="192"/>
      <c r="U71" s="192"/>
      <c r="V71" s="192"/>
      <c r="W71" s="192"/>
      <c r="X71" s="192"/>
      <c r="Y71" s="192"/>
    </row>
    <row r="72" spans="1:25" s="239" customFormat="1" thickBot="1" x14ac:dyDescent="0.35">
      <c r="A72" s="194" t="s">
        <v>64</v>
      </c>
      <c r="B72" s="196"/>
      <c r="C72" s="191"/>
      <c r="D72" s="191">
        <f>D40+D60+D71</f>
        <v>0</v>
      </c>
      <c r="E72" s="191">
        <f t="shared" ref="E72:G72" si="13">E40+E60+E71</f>
        <v>0</v>
      </c>
      <c r="F72" s="191">
        <f t="shared" si="13"/>
        <v>0</v>
      </c>
      <c r="G72" s="191">
        <f t="shared" si="13"/>
        <v>0</v>
      </c>
      <c r="H72" s="191">
        <f>H40+H60+H71</f>
        <v>0</v>
      </c>
      <c r="I72" s="191">
        <f>I40+I60+I71</f>
        <v>0</v>
      </c>
      <c r="J72" s="191">
        <f>J40+J60+J71</f>
        <v>0</v>
      </c>
      <c r="K72" s="191">
        <f>K40+K60+K71</f>
        <v>0</v>
      </c>
      <c r="L72" s="313">
        <f>L40+L60+L71</f>
        <v>0</v>
      </c>
      <c r="M72" s="192"/>
      <c r="N72" s="192"/>
      <c r="O72" s="192"/>
      <c r="P72" s="192"/>
      <c r="Q72" s="192"/>
      <c r="R72" s="192"/>
      <c r="S72" s="192"/>
      <c r="T72" s="192"/>
      <c r="U72" s="192"/>
      <c r="V72" s="192"/>
      <c r="W72" s="192"/>
      <c r="X72" s="192"/>
      <c r="Y72" s="192"/>
    </row>
    <row r="73" spans="1:25" s="239" customFormat="1" thickBot="1" x14ac:dyDescent="0.35">
      <c r="A73" s="194" t="s">
        <v>65</v>
      </c>
      <c r="B73" s="195"/>
      <c r="C73" s="191"/>
      <c r="D73" s="191">
        <f t="shared" ref="D73:K73" si="14">C73+D72</f>
        <v>0</v>
      </c>
      <c r="E73" s="191">
        <f t="shared" si="14"/>
        <v>0</v>
      </c>
      <c r="F73" s="191">
        <f t="shared" si="14"/>
        <v>0</v>
      </c>
      <c r="G73" s="191">
        <f t="shared" si="14"/>
        <v>0</v>
      </c>
      <c r="H73" s="191">
        <f t="shared" si="14"/>
        <v>0</v>
      </c>
      <c r="I73" s="191">
        <f t="shared" si="14"/>
        <v>0</v>
      </c>
      <c r="J73" s="191">
        <f t="shared" si="14"/>
        <v>0</v>
      </c>
      <c r="K73" s="191">
        <f t="shared" si="14"/>
        <v>0</v>
      </c>
      <c r="L73" s="313">
        <f>K73</f>
        <v>0</v>
      </c>
      <c r="M73" s="192"/>
      <c r="N73" s="192"/>
      <c r="O73" s="192"/>
      <c r="P73" s="192"/>
      <c r="Q73" s="192"/>
      <c r="R73" s="192"/>
      <c r="S73" s="192"/>
      <c r="T73" s="192"/>
      <c r="U73" s="192"/>
      <c r="V73" s="192"/>
      <c r="W73" s="192"/>
      <c r="X73" s="192"/>
      <c r="Y73" s="192"/>
    </row>
    <row r="74" spans="1:25" s="192" customFormat="1" ht="14" x14ac:dyDescent="0.3">
      <c r="B74" s="203"/>
      <c r="C74" s="233"/>
      <c r="D74" s="233"/>
      <c r="E74" s="233"/>
      <c r="F74" s="233"/>
      <c r="G74" s="233"/>
      <c r="H74" s="233"/>
      <c r="I74" s="233"/>
      <c r="J74" s="233"/>
      <c r="K74" s="233"/>
      <c r="L74" s="308"/>
    </row>
    <row r="75" spans="1:25" s="192" customFormat="1" thickBot="1" x14ac:dyDescent="0.35">
      <c r="B75" s="203"/>
      <c r="C75" s="233"/>
      <c r="D75" s="233"/>
      <c r="E75" s="233"/>
      <c r="F75" s="233"/>
      <c r="G75" s="233"/>
      <c r="H75" s="233"/>
      <c r="I75" s="233"/>
      <c r="J75" s="233"/>
      <c r="K75" s="233"/>
      <c r="L75" s="308"/>
    </row>
    <row r="76" spans="1:25" s="239" customFormat="1" ht="28.5" thickBot="1" x14ac:dyDescent="0.35">
      <c r="A76" s="197" t="s">
        <v>66</v>
      </c>
      <c r="B76" s="198"/>
      <c r="C76" s="287" t="str">
        <f>C43</f>
        <v>Impact of stress scenario on line items</v>
      </c>
      <c r="D76" s="288" t="str">
        <f t="shared" ref="D76:L76" si="15">D43</f>
        <v>Next day</v>
      </c>
      <c r="E76" s="288" t="str">
        <f t="shared" si="15"/>
        <v>Day2</v>
      </c>
      <c r="F76" s="288" t="str">
        <f t="shared" si="15"/>
        <v>Day 3</v>
      </c>
      <c r="G76" s="289" t="str">
        <f t="shared" si="15"/>
        <v xml:space="preserve">Day 4 to day 7 </v>
      </c>
      <c r="H76" s="289" t="str">
        <f t="shared" si="15"/>
        <v>Day 8 to 1 Month</v>
      </c>
      <c r="I76" s="289" t="str">
        <f t="shared" si="15"/>
        <v>More than 1 month to 2 months</v>
      </c>
      <c r="J76" s="289" t="str">
        <f t="shared" si="15"/>
        <v>More than 2 months to 6 months</v>
      </c>
      <c r="K76" s="289" t="str">
        <f t="shared" si="15"/>
        <v>More than 6 months to 12 months</v>
      </c>
      <c r="L76" s="317" t="str">
        <f t="shared" si="15"/>
        <v>Total</v>
      </c>
      <c r="M76" s="192"/>
      <c r="N76" s="192"/>
      <c r="O76" s="192"/>
      <c r="P76" s="192"/>
      <c r="Q76" s="192"/>
      <c r="R76" s="192"/>
      <c r="S76" s="192"/>
      <c r="T76" s="192"/>
      <c r="U76" s="192"/>
      <c r="V76" s="192"/>
      <c r="W76" s="192"/>
      <c r="X76" s="192"/>
      <c r="Y76" s="192"/>
    </row>
    <row r="77" spans="1:25" s="192" customFormat="1" ht="14" x14ac:dyDescent="0.3">
      <c r="B77" s="203"/>
      <c r="C77" s="233"/>
      <c r="D77" s="233"/>
      <c r="E77" s="233"/>
      <c r="F77" s="233"/>
      <c r="G77" s="233"/>
      <c r="H77" s="233"/>
      <c r="I77" s="233"/>
      <c r="J77" s="233"/>
      <c r="K77" s="233"/>
      <c r="L77" s="308"/>
    </row>
    <row r="78" spans="1:25" s="239" customFormat="1" ht="14" x14ac:dyDescent="0.3">
      <c r="A78" s="194" t="str">
        <f>'BAU cash flow forecast'!A79</f>
        <v>Committed Shareholder Funding (Equity/Loans)</v>
      </c>
      <c r="B78" s="203"/>
      <c r="C78" s="202"/>
      <c r="D78" s="202"/>
      <c r="E78" s="202"/>
      <c r="F78" s="202"/>
      <c r="G78" s="202"/>
      <c r="H78" s="202"/>
      <c r="I78" s="202"/>
      <c r="J78" s="202"/>
      <c r="K78" s="192"/>
      <c r="L78" s="308"/>
      <c r="M78" s="192"/>
      <c r="N78" s="192"/>
      <c r="O78" s="192"/>
      <c r="P78" s="192"/>
      <c r="Q78" s="192"/>
      <c r="R78" s="192"/>
      <c r="S78" s="192"/>
      <c r="T78" s="192"/>
      <c r="U78" s="192"/>
      <c r="V78" s="192"/>
      <c r="W78" s="192"/>
      <c r="X78" s="192"/>
      <c r="Y78" s="192"/>
    </row>
    <row r="79" spans="1:25" s="239" customFormat="1" ht="14" x14ac:dyDescent="0.3">
      <c r="A79" s="204" t="s">
        <v>68</v>
      </c>
      <c r="B79" s="203"/>
      <c r="C79" s="202"/>
      <c r="D79" s="202"/>
      <c r="E79" s="202"/>
      <c r="F79" s="202"/>
      <c r="G79" s="202"/>
      <c r="H79" s="202"/>
      <c r="I79" s="202"/>
      <c r="J79" s="202"/>
      <c r="K79" s="192"/>
      <c r="L79" s="308"/>
      <c r="M79" s="192"/>
      <c r="N79" s="192"/>
      <c r="O79" s="192"/>
      <c r="P79" s="192"/>
      <c r="Q79" s="192"/>
      <c r="R79" s="192"/>
      <c r="S79" s="192"/>
      <c r="T79" s="192"/>
      <c r="U79" s="192"/>
      <c r="V79" s="192"/>
      <c r="W79" s="192"/>
      <c r="X79" s="192"/>
      <c r="Y79" s="192"/>
    </row>
    <row r="80" spans="1:25" s="239" customFormat="1" ht="14" x14ac:dyDescent="0.3">
      <c r="A80" s="194" t="str">
        <f>'BAU cash flow forecast'!A81</f>
        <v>Type of funding (Equity/Loan)</v>
      </c>
      <c r="B80" s="201" t="s">
        <v>70</v>
      </c>
      <c r="C80" s="202"/>
      <c r="D80" s="202"/>
      <c r="E80" s="202"/>
      <c r="F80" s="202"/>
      <c r="G80" s="202"/>
      <c r="H80" s="202"/>
      <c r="I80" s="202"/>
      <c r="J80" s="202"/>
      <c r="K80" s="192"/>
      <c r="L80" s="308"/>
      <c r="M80" s="192"/>
      <c r="N80" s="192"/>
      <c r="O80" s="192"/>
      <c r="P80" s="192"/>
      <c r="Q80" s="192"/>
      <c r="R80" s="192"/>
      <c r="S80" s="192"/>
      <c r="T80" s="192"/>
      <c r="U80" s="192"/>
      <c r="V80" s="192"/>
      <c r="W80" s="192"/>
      <c r="X80" s="192"/>
      <c r="Y80" s="192"/>
    </row>
    <row r="81" spans="1:25" s="239" customFormat="1" ht="14" x14ac:dyDescent="0.3">
      <c r="A81" s="36"/>
      <c r="B81" s="99"/>
      <c r="C81" s="71"/>
      <c r="D81" s="304"/>
      <c r="E81" s="304"/>
      <c r="F81" s="304"/>
      <c r="G81" s="304"/>
      <c r="H81" s="304"/>
      <c r="I81" s="304"/>
      <c r="J81" s="304"/>
      <c r="K81" s="304"/>
      <c r="L81" s="310">
        <f t="shared" ref="L81:L90" si="16">SUM(C81:J81)</f>
        <v>0</v>
      </c>
      <c r="M81" s="192"/>
      <c r="N81" s="192"/>
      <c r="O81" s="192"/>
      <c r="P81" s="192"/>
      <c r="Q81" s="192"/>
      <c r="R81" s="192"/>
      <c r="S81" s="192"/>
      <c r="T81" s="192"/>
      <c r="U81" s="192"/>
      <c r="V81" s="192"/>
      <c r="W81" s="192"/>
      <c r="X81" s="192"/>
      <c r="Y81" s="192"/>
    </row>
    <row r="82" spans="1:25" s="239" customFormat="1" ht="14" x14ac:dyDescent="0.3">
      <c r="A82" s="36"/>
      <c r="B82" s="99"/>
      <c r="C82" s="71"/>
      <c r="D82" s="304"/>
      <c r="E82" s="304"/>
      <c r="F82" s="304"/>
      <c r="G82" s="304"/>
      <c r="H82" s="304"/>
      <c r="I82" s="304"/>
      <c r="J82" s="304"/>
      <c r="K82" s="304"/>
      <c r="L82" s="310">
        <f t="shared" si="16"/>
        <v>0</v>
      </c>
      <c r="M82" s="192"/>
      <c r="N82" s="192"/>
      <c r="O82" s="192"/>
      <c r="P82" s="192"/>
      <c r="Q82" s="192"/>
      <c r="R82" s="192"/>
      <c r="S82" s="192"/>
      <c r="T82" s="192"/>
      <c r="U82" s="192"/>
      <c r="V82" s="192"/>
      <c r="W82" s="192"/>
      <c r="X82" s="192"/>
      <c r="Y82" s="192"/>
    </row>
    <row r="83" spans="1:25" s="239" customFormat="1" ht="14" x14ac:dyDescent="0.3">
      <c r="A83" s="36"/>
      <c r="B83" s="99"/>
      <c r="C83" s="71"/>
      <c r="D83" s="304"/>
      <c r="E83" s="304"/>
      <c r="F83" s="304"/>
      <c r="G83" s="304"/>
      <c r="H83" s="304"/>
      <c r="I83" s="304"/>
      <c r="J83" s="304"/>
      <c r="K83" s="304"/>
      <c r="L83" s="310">
        <f t="shared" si="16"/>
        <v>0</v>
      </c>
      <c r="M83" s="192"/>
      <c r="N83" s="192"/>
      <c r="O83" s="192"/>
      <c r="P83" s="192"/>
      <c r="Q83" s="192"/>
      <c r="R83" s="192"/>
      <c r="S83" s="192"/>
      <c r="T83" s="192"/>
      <c r="U83" s="192"/>
      <c r="V83" s="192"/>
      <c r="W83" s="192"/>
      <c r="X83" s="192"/>
      <c r="Y83" s="192"/>
    </row>
    <row r="84" spans="1:25" s="239" customFormat="1" ht="14" x14ac:dyDescent="0.3">
      <c r="A84" s="36"/>
      <c r="B84" s="99"/>
      <c r="C84" s="71"/>
      <c r="D84" s="304"/>
      <c r="E84" s="304"/>
      <c r="F84" s="304"/>
      <c r="G84" s="304"/>
      <c r="H84" s="304"/>
      <c r="I84" s="304"/>
      <c r="J84" s="304"/>
      <c r="K84" s="304"/>
      <c r="L84" s="310">
        <f t="shared" si="16"/>
        <v>0</v>
      </c>
      <c r="M84" s="192"/>
      <c r="N84" s="192"/>
      <c r="O84" s="192"/>
      <c r="P84" s="192"/>
      <c r="Q84" s="192"/>
      <c r="R84" s="192"/>
      <c r="S84" s="192"/>
      <c r="T84" s="192"/>
      <c r="U84" s="192"/>
      <c r="V84" s="192"/>
      <c r="W84" s="192"/>
      <c r="X84" s="192"/>
      <c r="Y84" s="192"/>
    </row>
    <row r="85" spans="1:25" s="239" customFormat="1" ht="14" x14ac:dyDescent="0.3">
      <c r="A85" s="36"/>
      <c r="B85" s="99"/>
      <c r="C85" s="71"/>
      <c r="D85" s="304"/>
      <c r="E85" s="304"/>
      <c r="F85" s="304"/>
      <c r="G85" s="304"/>
      <c r="H85" s="304"/>
      <c r="I85" s="304"/>
      <c r="J85" s="304"/>
      <c r="K85" s="304"/>
      <c r="L85" s="310">
        <f t="shared" si="16"/>
        <v>0</v>
      </c>
      <c r="M85" s="192"/>
      <c r="N85" s="192"/>
      <c r="O85" s="192"/>
      <c r="P85" s="192"/>
      <c r="Q85" s="192"/>
      <c r="R85" s="192"/>
      <c r="S85" s="192"/>
      <c r="T85" s="192"/>
      <c r="U85" s="192"/>
      <c r="V85" s="192"/>
      <c r="W85" s="192"/>
      <c r="X85" s="192"/>
      <c r="Y85" s="192"/>
    </row>
    <row r="86" spans="1:25" s="239" customFormat="1" ht="14" x14ac:dyDescent="0.3">
      <c r="A86" s="36"/>
      <c r="B86" s="99"/>
      <c r="C86" s="71"/>
      <c r="D86" s="304"/>
      <c r="E86" s="304"/>
      <c r="F86" s="304"/>
      <c r="G86" s="304"/>
      <c r="H86" s="304"/>
      <c r="I86" s="304"/>
      <c r="J86" s="304"/>
      <c r="K86" s="304"/>
      <c r="L86" s="310">
        <f t="shared" si="16"/>
        <v>0</v>
      </c>
      <c r="M86" s="192"/>
      <c r="N86" s="192"/>
      <c r="O86" s="192"/>
      <c r="P86" s="192"/>
      <c r="Q86" s="192"/>
      <c r="R86" s="192"/>
      <c r="S86" s="192"/>
      <c r="T86" s="192"/>
      <c r="U86" s="192"/>
      <c r="V86" s="192"/>
      <c r="W86" s="192"/>
      <c r="X86" s="192"/>
      <c r="Y86" s="192"/>
    </row>
    <row r="87" spans="1:25" s="239" customFormat="1" ht="14" x14ac:dyDescent="0.3">
      <c r="A87" s="36"/>
      <c r="B87" s="99"/>
      <c r="C87" s="71"/>
      <c r="D87" s="304"/>
      <c r="E87" s="304"/>
      <c r="F87" s="304"/>
      <c r="G87" s="304"/>
      <c r="H87" s="304"/>
      <c r="I87" s="304"/>
      <c r="J87" s="304"/>
      <c r="K87" s="304"/>
      <c r="L87" s="310">
        <f t="shared" si="16"/>
        <v>0</v>
      </c>
      <c r="M87" s="192"/>
      <c r="N87" s="192"/>
      <c r="O87" s="192"/>
      <c r="P87" s="192"/>
      <c r="Q87" s="192"/>
      <c r="R87" s="192"/>
      <c r="S87" s="192"/>
      <c r="T87" s="192"/>
      <c r="U87" s="192"/>
      <c r="V87" s="192"/>
      <c r="W87" s="192"/>
      <c r="X87" s="192"/>
      <c r="Y87" s="192"/>
    </row>
    <row r="88" spans="1:25" s="239" customFormat="1" ht="14" x14ac:dyDescent="0.3">
      <c r="A88" s="36"/>
      <c r="B88" s="99"/>
      <c r="C88" s="71"/>
      <c r="D88" s="304"/>
      <c r="E88" s="304"/>
      <c r="F88" s="304"/>
      <c r="G88" s="304"/>
      <c r="H88" s="304"/>
      <c r="I88" s="304"/>
      <c r="J88" s="304"/>
      <c r="K88" s="304"/>
      <c r="L88" s="310">
        <f t="shared" si="16"/>
        <v>0</v>
      </c>
      <c r="M88" s="192"/>
      <c r="N88" s="192"/>
      <c r="O88" s="192"/>
      <c r="P88" s="192"/>
      <c r="Q88" s="192"/>
      <c r="R88" s="192"/>
      <c r="S88" s="192"/>
      <c r="T88" s="192"/>
      <c r="U88" s="192"/>
      <c r="V88" s="192"/>
      <c r="W88" s="192"/>
      <c r="X88" s="192"/>
      <c r="Y88" s="192"/>
    </row>
    <row r="89" spans="1:25" s="239" customFormat="1" ht="14" x14ac:dyDescent="0.3">
      <c r="A89" s="36"/>
      <c r="B89" s="99"/>
      <c r="C89" s="71"/>
      <c r="D89" s="304"/>
      <c r="E89" s="304"/>
      <c r="F89" s="304"/>
      <c r="G89" s="304"/>
      <c r="H89" s="304"/>
      <c r="I89" s="304"/>
      <c r="J89" s="304"/>
      <c r="K89" s="304"/>
      <c r="L89" s="310">
        <f t="shared" si="16"/>
        <v>0</v>
      </c>
      <c r="M89" s="192"/>
      <c r="N89" s="192"/>
      <c r="O89" s="192"/>
      <c r="P89" s="192"/>
      <c r="Q89" s="192"/>
      <c r="R89" s="192"/>
      <c r="S89" s="192"/>
      <c r="T89" s="192"/>
      <c r="U89" s="192"/>
      <c r="V89" s="192"/>
      <c r="W89" s="192"/>
      <c r="X89" s="192"/>
      <c r="Y89" s="192"/>
    </row>
    <row r="90" spans="1:25" s="239" customFormat="1" thickBot="1" x14ac:dyDescent="0.35">
      <c r="A90" s="36"/>
      <c r="B90" s="99"/>
      <c r="C90" s="71"/>
      <c r="D90" s="304"/>
      <c r="E90" s="304"/>
      <c r="F90" s="304"/>
      <c r="G90" s="304"/>
      <c r="H90" s="304"/>
      <c r="I90" s="304"/>
      <c r="J90" s="304"/>
      <c r="K90" s="304"/>
      <c r="L90" s="310">
        <f t="shared" si="16"/>
        <v>0</v>
      </c>
      <c r="M90" s="192"/>
      <c r="N90" s="192"/>
      <c r="O90" s="192"/>
      <c r="P90" s="192"/>
      <c r="Q90" s="192"/>
      <c r="R90" s="192"/>
      <c r="S90" s="192"/>
      <c r="T90" s="192"/>
      <c r="U90" s="192"/>
      <c r="V90" s="192"/>
      <c r="W90" s="192"/>
      <c r="X90" s="192"/>
      <c r="Y90" s="192"/>
    </row>
    <row r="91" spans="1:25" s="239" customFormat="1" thickBot="1" x14ac:dyDescent="0.35">
      <c r="A91" s="192"/>
      <c r="B91" s="203"/>
      <c r="C91" s="191"/>
      <c r="D91" s="191">
        <f t="shared" ref="D91:J91" si="17">SUM(D81:D90)</f>
        <v>0</v>
      </c>
      <c r="E91" s="191">
        <f t="shared" si="17"/>
        <v>0</v>
      </c>
      <c r="F91" s="191">
        <f t="shared" si="17"/>
        <v>0</v>
      </c>
      <c r="G91" s="191">
        <f t="shared" si="17"/>
        <v>0</v>
      </c>
      <c r="H91" s="191">
        <f t="shared" si="17"/>
        <v>0</v>
      </c>
      <c r="I91" s="191">
        <f t="shared" si="17"/>
        <v>0</v>
      </c>
      <c r="J91" s="191">
        <f t="shared" si="17"/>
        <v>0</v>
      </c>
      <c r="K91" s="191">
        <f>SUM(K81:K90)</f>
        <v>0</v>
      </c>
      <c r="L91" s="318">
        <f>SUM(L81:L90)</f>
        <v>0</v>
      </c>
      <c r="M91" s="192"/>
      <c r="N91" s="192"/>
      <c r="O91" s="192"/>
      <c r="P91" s="192"/>
      <c r="Q91" s="192"/>
      <c r="R91" s="192"/>
      <c r="S91" s="192"/>
      <c r="T91" s="192"/>
      <c r="U91" s="192"/>
      <c r="V91" s="192"/>
      <c r="W91" s="192"/>
      <c r="X91" s="192"/>
      <c r="Y91" s="192"/>
    </row>
    <row r="92" spans="1:25" s="239" customFormat="1" ht="14" x14ac:dyDescent="0.3">
      <c r="A92" s="204" t="s">
        <v>71</v>
      </c>
      <c r="B92" s="201"/>
      <c r="C92" s="205"/>
      <c r="D92" s="205"/>
      <c r="E92" s="205"/>
      <c r="F92" s="205"/>
      <c r="G92" s="205"/>
      <c r="H92" s="205"/>
      <c r="I92" s="205"/>
      <c r="J92" s="205"/>
      <c r="K92" s="192"/>
      <c r="L92" s="308"/>
      <c r="M92" s="192"/>
      <c r="N92" s="192"/>
      <c r="O92" s="192"/>
      <c r="P92" s="192"/>
      <c r="Q92" s="192"/>
      <c r="R92" s="192"/>
      <c r="S92" s="192"/>
      <c r="T92" s="192"/>
      <c r="U92" s="192"/>
      <c r="V92" s="192"/>
      <c r="W92" s="192"/>
      <c r="X92" s="192"/>
      <c r="Y92" s="192"/>
    </row>
    <row r="93" spans="1:25" s="239" customFormat="1" ht="14" x14ac:dyDescent="0.3">
      <c r="A93" s="194" t="str">
        <f>A80</f>
        <v>Type of funding (Equity/Loan)</v>
      </c>
      <c r="B93" s="201" t="s">
        <v>70</v>
      </c>
      <c r="C93" s="202"/>
      <c r="D93" s="202"/>
      <c r="E93" s="202"/>
      <c r="F93" s="202"/>
      <c r="G93" s="202"/>
      <c r="H93" s="202"/>
      <c r="I93" s="202"/>
      <c r="J93" s="202"/>
      <c r="K93" s="192"/>
      <c r="L93" s="308"/>
      <c r="M93" s="192"/>
      <c r="N93" s="192"/>
      <c r="O93" s="192"/>
      <c r="P93" s="192"/>
      <c r="Q93" s="192"/>
      <c r="R93" s="192"/>
      <c r="S93" s="192"/>
      <c r="T93" s="192"/>
      <c r="U93" s="192"/>
      <c r="V93" s="192"/>
      <c r="W93" s="192"/>
      <c r="X93" s="192"/>
      <c r="Y93" s="192"/>
    </row>
    <row r="94" spans="1:25" s="239" customFormat="1" ht="14" x14ac:dyDescent="0.3">
      <c r="A94" s="36"/>
      <c r="B94" s="99"/>
      <c r="C94" s="71"/>
      <c r="D94" s="304"/>
      <c r="E94" s="304"/>
      <c r="F94" s="304"/>
      <c r="G94" s="304"/>
      <c r="H94" s="304"/>
      <c r="I94" s="304"/>
      <c r="J94" s="304"/>
      <c r="K94" s="304"/>
      <c r="L94" s="310">
        <f t="shared" ref="L94:L99" si="18">SUM(C94:J94)</f>
        <v>0</v>
      </c>
      <c r="M94" s="192"/>
      <c r="N94" s="192"/>
      <c r="O94" s="192"/>
      <c r="P94" s="192"/>
      <c r="Q94" s="192"/>
      <c r="R94" s="192"/>
      <c r="S94" s="192"/>
      <c r="T94" s="192"/>
      <c r="U94" s="192"/>
      <c r="V94" s="192"/>
      <c r="W94" s="192"/>
      <c r="X94" s="192"/>
      <c r="Y94" s="192"/>
    </row>
    <row r="95" spans="1:25" s="239" customFormat="1" ht="14" x14ac:dyDescent="0.3">
      <c r="A95" s="36"/>
      <c r="B95" s="99"/>
      <c r="C95" s="71"/>
      <c r="D95" s="304"/>
      <c r="E95" s="304"/>
      <c r="F95" s="304"/>
      <c r="G95" s="304"/>
      <c r="H95" s="304"/>
      <c r="I95" s="304"/>
      <c r="J95" s="304"/>
      <c r="K95" s="304"/>
      <c r="L95" s="310">
        <f t="shared" si="18"/>
        <v>0</v>
      </c>
      <c r="M95" s="192"/>
      <c r="N95" s="192"/>
      <c r="O95" s="192"/>
      <c r="P95" s="192"/>
      <c r="Q95" s="192"/>
      <c r="R95" s="192"/>
      <c r="S95" s="192"/>
      <c r="T95" s="192"/>
      <c r="U95" s="192"/>
      <c r="V95" s="192"/>
      <c r="W95" s="192"/>
      <c r="X95" s="192"/>
      <c r="Y95" s="192"/>
    </row>
    <row r="96" spans="1:25" s="239" customFormat="1" ht="14" x14ac:dyDescent="0.3">
      <c r="A96" s="36"/>
      <c r="B96" s="99"/>
      <c r="C96" s="71"/>
      <c r="D96" s="304"/>
      <c r="E96" s="304"/>
      <c r="F96" s="304"/>
      <c r="G96" s="304"/>
      <c r="H96" s="304"/>
      <c r="I96" s="304"/>
      <c r="J96" s="304"/>
      <c r="K96" s="304"/>
      <c r="L96" s="310">
        <f t="shared" si="18"/>
        <v>0</v>
      </c>
      <c r="M96" s="192"/>
      <c r="N96" s="192"/>
      <c r="O96" s="192"/>
      <c r="P96" s="192"/>
      <c r="Q96" s="192"/>
      <c r="R96" s="192"/>
      <c r="S96" s="192"/>
      <c r="T96" s="192"/>
      <c r="U96" s="192"/>
      <c r="V96" s="192"/>
      <c r="W96" s="192"/>
      <c r="X96" s="192"/>
      <c r="Y96" s="192"/>
    </row>
    <row r="97" spans="1:25" s="239" customFormat="1" ht="14" x14ac:dyDescent="0.3">
      <c r="A97" s="36"/>
      <c r="B97" s="99"/>
      <c r="C97" s="71"/>
      <c r="D97" s="304"/>
      <c r="E97" s="304"/>
      <c r="F97" s="304"/>
      <c r="G97" s="304"/>
      <c r="H97" s="304"/>
      <c r="I97" s="304"/>
      <c r="J97" s="304"/>
      <c r="K97" s="304"/>
      <c r="L97" s="310">
        <f t="shared" si="18"/>
        <v>0</v>
      </c>
      <c r="M97" s="192"/>
      <c r="N97" s="192"/>
      <c r="O97" s="192"/>
      <c r="P97" s="192"/>
      <c r="Q97" s="192"/>
      <c r="R97" s="192"/>
      <c r="S97" s="192"/>
      <c r="T97" s="192"/>
      <c r="U97" s="192"/>
      <c r="V97" s="192"/>
      <c r="W97" s="192"/>
      <c r="X97" s="192"/>
      <c r="Y97" s="192"/>
    </row>
    <row r="98" spans="1:25" s="239" customFormat="1" ht="14" x14ac:dyDescent="0.3">
      <c r="A98" s="36"/>
      <c r="B98" s="99"/>
      <c r="C98" s="71"/>
      <c r="D98" s="304"/>
      <c r="E98" s="304"/>
      <c r="F98" s="304"/>
      <c r="G98" s="304"/>
      <c r="H98" s="304"/>
      <c r="I98" s="304"/>
      <c r="J98" s="304"/>
      <c r="K98" s="304"/>
      <c r="L98" s="310">
        <f t="shared" si="18"/>
        <v>0</v>
      </c>
      <c r="M98" s="192"/>
      <c r="N98" s="192"/>
      <c r="O98" s="192"/>
      <c r="P98" s="192"/>
      <c r="Q98" s="192"/>
      <c r="R98" s="192"/>
      <c r="S98" s="192"/>
      <c r="T98" s="192"/>
      <c r="U98" s="192"/>
      <c r="V98" s="192"/>
      <c r="W98" s="192"/>
      <c r="X98" s="192"/>
      <c r="Y98" s="192"/>
    </row>
    <row r="99" spans="1:25" s="239" customFormat="1" thickBot="1" x14ac:dyDescent="0.35">
      <c r="A99" s="36"/>
      <c r="B99" s="99"/>
      <c r="C99" s="71"/>
      <c r="D99" s="304"/>
      <c r="E99" s="304"/>
      <c r="F99" s="304"/>
      <c r="G99" s="304"/>
      <c r="H99" s="304"/>
      <c r="I99" s="304"/>
      <c r="J99" s="304"/>
      <c r="K99" s="304"/>
      <c r="L99" s="310">
        <f t="shared" si="18"/>
        <v>0</v>
      </c>
      <c r="M99" s="192"/>
      <c r="N99" s="192"/>
      <c r="O99" s="192"/>
      <c r="P99" s="192"/>
      <c r="Q99" s="192"/>
      <c r="R99" s="192"/>
      <c r="S99" s="192"/>
      <c r="T99" s="192"/>
      <c r="U99" s="192"/>
      <c r="V99" s="192"/>
      <c r="W99" s="192"/>
      <c r="X99" s="192"/>
      <c r="Y99" s="192"/>
    </row>
    <row r="100" spans="1:25" s="239" customFormat="1" thickBot="1" x14ac:dyDescent="0.35">
      <c r="A100" s="192"/>
      <c r="B100" s="203"/>
      <c r="C100" s="191"/>
      <c r="D100" s="191">
        <f t="shared" ref="D100:J100" si="19">SUM(D94:D99)</f>
        <v>0</v>
      </c>
      <c r="E100" s="191">
        <f t="shared" si="19"/>
        <v>0</v>
      </c>
      <c r="F100" s="191">
        <f t="shared" si="19"/>
        <v>0</v>
      </c>
      <c r="G100" s="191">
        <f t="shared" si="19"/>
        <v>0</v>
      </c>
      <c r="H100" s="191">
        <f t="shared" si="19"/>
        <v>0</v>
      </c>
      <c r="I100" s="191">
        <f t="shared" si="19"/>
        <v>0</v>
      </c>
      <c r="J100" s="191">
        <f t="shared" si="19"/>
        <v>0</v>
      </c>
      <c r="K100" s="191">
        <f>SUM(K94:K99)</f>
        <v>0</v>
      </c>
      <c r="L100" s="318">
        <f>SUM(L94:L99)</f>
        <v>0</v>
      </c>
      <c r="M100" s="192"/>
      <c r="N100" s="192"/>
      <c r="O100" s="192"/>
      <c r="P100" s="192"/>
      <c r="Q100" s="192"/>
      <c r="R100" s="192"/>
      <c r="S100" s="192"/>
      <c r="T100" s="192"/>
      <c r="U100" s="192"/>
      <c r="V100" s="192"/>
      <c r="W100" s="192"/>
      <c r="X100" s="192"/>
      <c r="Y100" s="192"/>
    </row>
    <row r="101" spans="1:25" s="239" customFormat="1" ht="14" x14ac:dyDescent="0.3">
      <c r="A101" s="192"/>
      <c r="B101" s="203"/>
      <c r="C101" s="193"/>
      <c r="D101" s="193"/>
      <c r="E101" s="193"/>
      <c r="F101" s="193"/>
      <c r="G101" s="193"/>
      <c r="H101" s="193"/>
      <c r="I101" s="193"/>
      <c r="J101" s="193"/>
      <c r="K101" s="192"/>
      <c r="L101" s="308"/>
      <c r="M101" s="192"/>
      <c r="N101" s="192"/>
      <c r="O101" s="192"/>
      <c r="P101" s="192"/>
      <c r="Q101" s="192"/>
      <c r="R101" s="192"/>
      <c r="S101" s="192"/>
      <c r="T101" s="192"/>
      <c r="U101" s="192"/>
      <c r="V101" s="192"/>
      <c r="W101" s="192"/>
      <c r="X101" s="192"/>
      <c r="Y101" s="192"/>
    </row>
    <row r="102" spans="1:25" s="239" customFormat="1" thickBot="1" x14ac:dyDescent="0.35">
      <c r="A102" s="192"/>
      <c r="B102" s="203"/>
      <c r="C102" s="193"/>
      <c r="D102" s="193"/>
      <c r="E102" s="193"/>
      <c r="F102" s="193"/>
      <c r="G102" s="193"/>
      <c r="H102" s="193"/>
      <c r="I102" s="193"/>
      <c r="J102" s="193"/>
      <c r="K102" s="192"/>
      <c r="L102" s="308"/>
      <c r="M102" s="192"/>
      <c r="N102" s="192"/>
      <c r="O102" s="192"/>
      <c r="P102" s="192"/>
      <c r="Q102" s="192"/>
      <c r="R102" s="192"/>
      <c r="S102" s="192"/>
      <c r="T102" s="192"/>
      <c r="U102" s="192"/>
      <c r="V102" s="192"/>
      <c r="W102" s="192"/>
      <c r="X102" s="192"/>
      <c r="Y102" s="192"/>
    </row>
    <row r="103" spans="1:25" s="239" customFormat="1" ht="28.5" thickBot="1" x14ac:dyDescent="0.35">
      <c r="A103" s="197" t="str">
        <f>'BAU cash flow forecast'!A104</f>
        <v>Other types of funding not indicated above</v>
      </c>
      <c r="B103" s="198"/>
      <c r="C103" s="287" t="str">
        <f>C76</f>
        <v>Impact of stress scenario on line items</v>
      </c>
      <c r="D103" s="288" t="str">
        <f>D76</f>
        <v>Next day</v>
      </c>
      <c r="E103" s="288" t="str">
        <f t="shared" ref="E103:L103" si="20">E76</f>
        <v>Day2</v>
      </c>
      <c r="F103" s="288" t="str">
        <f t="shared" si="20"/>
        <v>Day 3</v>
      </c>
      <c r="G103" s="289" t="str">
        <f t="shared" si="20"/>
        <v xml:space="preserve">Day 4 to day 7 </v>
      </c>
      <c r="H103" s="289" t="str">
        <f t="shared" si="20"/>
        <v>Day 8 to 1 Month</v>
      </c>
      <c r="I103" s="289" t="str">
        <f t="shared" si="20"/>
        <v>More than 1 month to 2 months</v>
      </c>
      <c r="J103" s="289" t="str">
        <f t="shared" si="20"/>
        <v>More than 2 months to 6 months</v>
      </c>
      <c r="K103" s="289" t="str">
        <f t="shared" si="20"/>
        <v>More than 6 months to 12 months</v>
      </c>
      <c r="L103" s="317" t="str">
        <f t="shared" si="20"/>
        <v>Total</v>
      </c>
      <c r="M103" s="192"/>
      <c r="N103" s="192"/>
      <c r="O103" s="192"/>
      <c r="P103" s="192"/>
      <c r="Q103" s="192"/>
      <c r="R103" s="192"/>
      <c r="S103" s="192"/>
      <c r="T103" s="192"/>
      <c r="U103" s="192"/>
      <c r="V103" s="192"/>
      <c r="W103" s="192"/>
      <c r="X103" s="192"/>
      <c r="Y103" s="192"/>
    </row>
    <row r="104" spans="1:25" s="239" customFormat="1" ht="14" x14ac:dyDescent="0.3">
      <c r="A104" s="206" t="s">
        <v>73</v>
      </c>
      <c r="B104" s="201" t="s">
        <v>74</v>
      </c>
      <c r="C104" s="193"/>
      <c r="D104" s="193"/>
      <c r="E104" s="193"/>
      <c r="F104" s="193"/>
      <c r="G104" s="193"/>
      <c r="H104" s="193"/>
      <c r="I104" s="193"/>
      <c r="J104" s="193"/>
      <c r="K104" s="192"/>
      <c r="L104" s="308"/>
      <c r="M104" s="192"/>
      <c r="N104" s="192"/>
      <c r="O104" s="192"/>
      <c r="P104" s="192"/>
      <c r="Q104" s="192"/>
      <c r="R104" s="192"/>
      <c r="S104" s="192"/>
      <c r="T104" s="192"/>
      <c r="U104" s="192"/>
      <c r="V104" s="192"/>
      <c r="W104" s="192"/>
      <c r="X104" s="192"/>
      <c r="Y104" s="192"/>
    </row>
    <row r="105" spans="1:25" s="239" customFormat="1" ht="14" x14ac:dyDescent="0.3">
      <c r="A105" s="96"/>
      <c r="B105" s="217"/>
      <c r="C105" s="218"/>
      <c r="D105" s="307"/>
      <c r="E105" s="307"/>
      <c r="F105" s="307"/>
      <c r="G105" s="307"/>
      <c r="H105" s="307"/>
      <c r="I105" s="307"/>
      <c r="J105" s="307"/>
      <c r="K105" s="307"/>
      <c r="L105" s="310">
        <f t="shared" ref="L105:L111" si="21">SUM(C105:J105)</f>
        <v>0</v>
      </c>
      <c r="M105" s="192"/>
      <c r="N105" s="192"/>
      <c r="O105" s="192"/>
      <c r="P105" s="192"/>
      <c r="Q105" s="192"/>
      <c r="R105" s="192"/>
      <c r="S105" s="192"/>
      <c r="T105" s="192"/>
      <c r="U105" s="192"/>
      <c r="V105" s="192"/>
      <c r="W105" s="192"/>
      <c r="X105" s="192"/>
      <c r="Y105" s="192"/>
    </row>
    <row r="106" spans="1:25" s="239" customFormat="1" ht="14" x14ac:dyDescent="0.3">
      <c r="A106" s="96"/>
      <c r="B106" s="96"/>
      <c r="C106" s="69"/>
      <c r="D106" s="302"/>
      <c r="E106" s="302"/>
      <c r="F106" s="302"/>
      <c r="G106" s="302"/>
      <c r="H106" s="302"/>
      <c r="I106" s="302"/>
      <c r="J106" s="302"/>
      <c r="K106" s="302"/>
      <c r="L106" s="310">
        <f t="shared" si="21"/>
        <v>0</v>
      </c>
      <c r="M106" s="192"/>
      <c r="N106" s="192"/>
      <c r="O106" s="192"/>
      <c r="P106" s="192"/>
      <c r="Q106" s="192"/>
      <c r="R106" s="192"/>
      <c r="S106" s="192"/>
      <c r="T106" s="192"/>
      <c r="U106" s="192"/>
      <c r="V106" s="192"/>
      <c r="W106" s="192"/>
      <c r="X106" s="192"/>
      <c r="Y106" s="192"/>
    </row>
    <row r="107" spans="1:25" s="239" customFormat="1" ht="14" x14ac:dyDescent="0.3">
      <c r="A107" s="96"/>
      <c r="B107" s="96"/>
      <c r="C107" s="71"/>
      <c r="D107" s="304"/>
      <c r="E107" s="304"/>
      <c r="F107" s="304"/>
      <c r="G107" s="304"/>
      <c r="H107" s="304"/>
      <c r="I107" s="304"/>
      <c r="J107" s="304"/>
      <c r="K107" s="304"/>
      <c r="L107" s="310">
        <f t="shared" si="21"/>
        <v>0</v>
      </c>
      <c r="M107" s="192"/>
      <c r="N107" s="192"/>
      <c r="O107" s="192"/>
      <c r="P107" s="192"/>
      <c r="Q107" s="192"/>
      <c r="R107" s="192"/>
      <c r="S107" s="192"/>
      <c r="T107" s="192"/>
      <c r="U107" s="192"/>
      <c r="V107" s="192"/>
      <c r="W107" s="192"/>
      <c r="X107" s="192"/>
      <c r="Y107" s="192"/>
    </row>
    <row r="108" spans="1:25" s="239" customFormat="1" ht="14" x14ac:dyDescent="0.3">
      <c r="A108" s="96"/>
      <c r="B108" s="96"/>
      <c r="C108" s="71"/>
      <c r="D108" s="304"/>
      <c r="E108" s="304"/>
      <c r="F108" s="304"/>
      <c r="G108" s="304"/>
      <c r="H108" s="304"/>
      <c r="I108" s="304"/>
      <c r="J108" s="304"/>
      <c r="K108" s="304"/>
      <c r="L108" s="310">
        <f t="shared" si="21"/>
        <v>0</v>
      </c>
      <c r="M108" s="192"/>
      <c r="N108" s="192"/>
      <c r="O108" s="192"/>
      <c r="P108" s="192"/>
      <c r="Q108" s="192"/>
      <c r="R108" s="192"/>
      <c r="S108" s="192"/>
      <c r="T108" s="192"/>
      <c r="U108" s="192"/>
      <c r="V108" s="192"/>
      <c r="W108" s="192"/>
      <c r="X108" s="192"/>
      <c r="Y108" s="192"/>
    </row>
    <row r="109" spans="1:25" s="239" customFormat="1" ht="14" x14ac:dyDescent="0.3">
      <c r="A109" s="96"/>
      <c r="B109" s="96"/>
      <c r="C109" s="71"/>
      <c r="D109" s="304"/>
      <c r="E109" s="304"/>
      <c r="F109" s="304"/>
      <c r="G109" s="304"/>
      <c r="H109" s="304"/>
      <c r="I109" s="304"/>
      <c r="J109" s="304"/>
      <c r="K109" s="304"/>
      <c r="L109" s="310">
        <f t="shared" si="21"/>
        <v>0</v>
      </c>
      <c r="M109" s="192"/>
      <c r="N109" s="192"/>
      <c r="O109" s="192"/>
      <c r="P109" s="192"/>
      <c r="Q109" s="192"/>
      <c r="R109" s="192"/>
      <c r="S109" s="192"/>
      <c r="T109" s="192"/>
      <c r="U109" s="192"/>
      <c r="V109" s="192"/>
      <c r="W109" s="192"/>
      <c r="X109" s="192"/>
      <c r="Y109" s="192"/>
    </row>
    <row r="110" spans="1:25" s="239" customFormat="1" ht="14" x14ac:dyDescent="0.3">
      <c r="A110" s="96"/>
      <c r="B110" s="96"/>
      <c r="C110" s="71"/>
      <c r="D110" s="304"/>
      <c r="E110" s="304"/>
      <c r="F110" s="304"/>
      <c r="G110" s="304"/>
      <c r="H110" s="304"/>
      <c r="I110" s="304"/>
      <c r="J110" s="304"/>
      <c r="K110" s="304"/>
      <c r="L110" s="310">
        <f t="shared" si="21"/>
        <v>0</v>
      </c>
      <c r="M110" s="192"/>
      <c r="N110" s="192"/>
      <c r="O110" s="192"/>
      <c r="P110" s="192"/>
      <c r="Q110" s="192"/>
      <c r="R110" s="192"/>
      <c r="S110" s="192"/>
      <c r="T110" s="192"/>
      <c r="U110" s="192"/>
      <c r="V110" s="192"/>
      <c r="W110" s="192"/>
      <c r="X110" s="192"/>
      <c r="Y110" s="192"/>
    </row>
    <row r="111" spans="1:25" s="239" customFormat="1" thickBot="1" x14ac:dyDescent="0.35">
      <c r="A111" s="96"/>
      <c r="B111" s="96"/>
      <c r="C111" s="69"/>
      <c r="D111" s="302"/>
      <c r="E111" s="302"/>
      <c r="F111" s="302"/>
      <c r="G111" s="302"/>
      <c r="H111" s="302"/>
      <c r="I111" s="302"/>
      <c r="J111" s="302"/>
      <c r="K111" s="302"/>
      <c r="L111" s="310">
        <f t="shared" si="21"/>
        <v>0</v>
      </c>
      <c r="M111" s="192"/>
      <c r="N111" s="192"/>
      <c r="O111" s="192"/>
      <c r="P111" s="192"/>
      <c r="Q111" s="192"/>
      <c r="R111" s="192"/>
      <c r="S111" s="192"/>
      <c r="T111" s="192"/>
      <c r="U111" s="192"/>
      <c r="V111" s="192"/>
      <c r="W111" s="192"/>
      <c r="X111" s="192"/>
      <c r="Y111" s="192"/>
    </row>
    <row r="112" spans="1:25" s="239" customFormat="1" thickBot="1" x14ac:dyDescent="0.35">
      <c r="A112" s="192"/>
      <c r="B112" s="203"/>
      <c r="C112" s="191"/>
      <c r="D112" s="191">
        <f>SUM(D105:D111)</f>
        <v>0</v>
      </c>
      <c r="E112" s="191">
        <f t="shared" ref="E112:K112" si="22">SUM(E105:E111)</f>
        <v>0</v>
      </c>
      <c r="F112" s="191">
        <f t="shared" si="22"/>
        <v>0</v>
      </c>
      <c r="G112" s="191">
        <f t="shared" si="22"/>
        <v>0</v>
      </c>
      <c r="H112" s="191">
        <f t="shared" si="22"/>
        <v>0</v>
      </c>
      <c r="I112" s="191">
        <f t="shared" si="22"/>
        <v>0</v>
      </c>
      <c r="J112" s="191">
        <f t="shared" si="22"/>
        <v>0</v>
      </c>
      <c r="K112" s="191">
        <f t="shared" si="22"/>
        <v>0</v>
      </c>
      <c r="L112" s="313">
        <f>SUM(L105:L111)</f>
        <v>0</v>
      </c>
      <c r="M112" s="192"/>
      <c r="N112" s="192"/>
      <c r="O112" s="192"/>
      <c r="P112" s="192"/>
      <c r="Q112" s="192"/>
      <c r="R112" s="192"/>
      <c r="S112" s="192"/>
      <c r="T112" s="192"/>
      <c r="U112" s="192"/>
      <c r="V112" s="192"/>
      <c r="W112" s="192"/>
      <c r="X112" s="192"/>
      <c r="Y112" s="192"/>
    </row>
    <row r="113" spans="1:25" s="239" customFormat="1" thickBot="1" x14ac:dyDescent="0.35">
      <c r="A113" s="194" t="s">
        <v>75</v>
      </c>
      <c r="B113" s="196"/>
      <c r="C113" s="191"/>
      <c r="D113" s="191">
        <f>D100+D91+D71+D60+D40+D112</f>
        <v>0</v>
      </c>
      <c r="E113" s="191">
        <f>E100+E91+E71+E60+E40+E112</f>
        <v>0</v>
      </c>
      <c r="F113" s="191">
        <f t="shared" ref="F113:K113" si="23">F100+F91+F71+F60+F40+F112</f>
        <v>0</v>
      </c>
      <c r="G113" s="191">
        <f t="shared" si="23"/>
        <v>0</v>
      </c>
      <c r="H113" s="191">
        <f t="shared" si="23"/>
        <v>0</v>
      </c>
      <c r="I113" s="191">
        <f t="shared" si="23"/>
        <v>0</v>
      </c>
      <c r="J113" s="191">
        <f t="shared" si="23"/>
        <v>0</v>
      </c>
      <c r="K113" s="191">
        <f t="shared" si="23"/>
        <v>0</v>
      </c>
      <c r="L113" s="313">
        <f>L100+L91+L71+L60+K40+L112</f>
        <v>0</v>
      </c>
      <c r="M113" s="192"/>
      <c r="N113" s="192"/>
      <c r="O113" s="192"/>
      <c r="P113" s="192"/>
      <c r="Q113" s="192"/>
      <c r="R113" s="192"/>
      <c r="S113" s="192"/>
      <c r="T113" s="192"/>
      <c r="U113" s="192"/>
      <c r="V113" s="192"/>
      <c r="W113" s="192"/>
      <c r="X113" s="192"/>
      <c r="Y113" s="192"/>
    </row>
    <row r="114" spans="1:25" s="239" customFormat="1" thickBot="1" x14ac:dyDescent="0.35">
      <c r="A114" s="194" t="s">
        <v>76</v>
      </c>
      <c r="B114" s="195"/>
      <c r="C114" s="191"/>
      <c r="D114" s="191">
        <f>D113</f>
        <v>0</v>
      </c>
      <c r="E114" s="191">
        <f t="shared" ref="E114:K114" si="24">D114+E113</f>
        <v>0</v>
      </c>
      <c r="F114" s="191">
        <f t="shared" si="24"/>
        <v>0</v>
      </c>
      <c r="G114" s="191">
        <f t="shared" si="24"/>
        <v>0</v>
      </c>
      <c r="H114" s="191">
        <f t="shared" si="24"/>
        <v>0</v>
      </c>
      <c r="I114" s="191">
        <f t="shared" si="24"/>
        <v>0</v>
      </c>
      <c r="J114" s="191">
        <f t="shared" si="24"/>
        <v>0</v>
      </c>
      <c r="K114" s="191">
        <f t="shared" si="24"/>
        <v>0</v>
      </c>
      <c r="L114" s="313">
        <f>K114</f>
        <v>0</v>
      </c>
      <c r="M114" s="192"/>
      <c r="N114" s="192"/>
      <c r="O114" s="192"/>
      <c r="P114" s="192"/>
      <c r="Q114" s="192"/>
      <c r="R114" s="192"/>
      <c r="S114" s="192"/>
      <c r="T114" s="192"/>
      <c r="U114" s="192"/>
      <c r="V114" s="192"/>
      <c r="W114" s="192"/>
      <c r="X114" s="192"/>
      <c r="Y114" s="192"/>
    </row>
    <row r="115" spans="1:25" s="192" customFormat="1" ht="14" x14ac:dyDescent="0.3">
      <c r="A115" s="194"/>
      <c r="B115" s="196"/>
      <c r="C115" s="233"/>
      <c r="D115" s="233"/>
      <c r="E115" s="233"/>
      <c r="F115" s="233"/>
      <c r="G115" s="233"/>
      <c r="H115" s="233"/>
      <c r="I115" s="233"/>
      <c r="J115" s="233"/>
      <c r="K115" s="233"/>
      <c r="L115" s="308"/>
    </row>
  </sheetData>
  <sheetProtection algorithmName="SHA-512" hashValue="EyIEPv7pNgdjbFC+U7OBscaHQFk6aXCjvmMRw4Hd017EwifnIfoIYF8zA/PpX4aWmM4XKC/uoItA7PGW/43swQ==" saltValue="LgHKIq4xGRqRR1Qg0nZCaQ==" spinCount="100000" sheet="1" objects="1" scenarios="1"/>
  <mergeCells count="2">
    <mergeCell ref="A45:B45"/>
    <mergeCell ref="A8:L9"/>
  </mergeCells>
  <dataValidations count="3">
    <dataValidation operator="greaterThanOrEqual" allowBlank="1" showInputMessage="1" showErrorMessage="1" sqref="C81:C90 C94:C99 C63:C70 C105:C111" xr:uid="{0F0A4725-2E93-43EC-B949-0B46A5650157}"/>
    <dataValidation type="date" allowBlank="1" showInputMessage="1" showErrorMessage="1" errorTitle="Date Format" error="Please use yyyy/mm/dd" sqref="B4:C4 G4:H4" xr:uid="{A471424F-835F-40FA-B410-BC11C70A707B}">
      <formula1>43831</formula1>
      <formula2>46022</formula2>
    </dataValidation>
    <dataValidation type="decimal" allowBlank="1" showInputMessage="1" showErrorMessage="1" sqref="D13:K18 D20:K23 D26:K32 D34:K38 D63:K70 D81:K90 D105:K111 D94:K99 D47:K59" xr:uid="{56178A68-EED6-497D-B7A0-0F2B87269A6F}">
      <formula1>0</formula1>
      <formula2>1</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23A7AF7E-3656-497F-BAEC-8846D319C6DA}">
          <x14:formula1>
            <xm:f>Scenarios!$A$72:$A$73</xm:f>
          </x14:formula1>
          <xm:sqref>A63:A70</xm:sqref>
        </x14:dataValidation>
        <x14:dataValidation type="list" allowBlank="1" showInputMessage="1" showErrorMessage="1" xr:uid="{8269E562-3A2B-433D-A0E6-FEC78E1CAF62}">
          <x14:formula1>
            <xm:f>Scenarios!$A$62:$A$68</xm:f>
          </x14:formula1>
          <xm:sqref>A47:A59</xm:sqref>
        </x14:dataValidation>
        <x14:dataValidation type="list" allowBlank="1" showInputMessage="1" showErrorMessage="1" xr:uid="{37EB3C2B-43E7-4641-A480-808F376DEE82}">
          <x14:formula1>
            <xm:f>Scenarios!$A$25:$A$59</xm:f>
          </x14:formula1>
          <xm:sqref>B47:B59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B91C6-4561-414D-A2E5-2765FDDC5EA3}">
  <sheetPr>
    <pageSetUpPr fitToPage="1"/>
  </sheetPr>
  <dimension ref="A1:AU279"/>
  <sheetViews>
    <sheetView zoomScale="60" zoomScaleNormal="60" workbookViewId="0"/>
  </sheetViews>
  <sheetFormatPr defaultColWidth="8.7265625" defaultRowHeight="14" x14ac:dyDescent="0.3"/>
  <cols>
    <col min="1" max="1" width="139.7265625" style="239" bestFit="1" customWidth="1"/>
    <col min="2" max="2" width="21.54296875" style="249" customWidth="1"/>
    <col min="3" max="4" width="18.453125" style="239" customWidth="1"/>
    <col min="5" max="5" width="21.54296875" style="239" customWidth="1"/>
    <col min="6" max="6" width="26.26953125" style="239" customWidth="1"/>
    <col min="7" max="7" width="28.26953125" style="239" customWidth="1"/>
    <col min="8" max="8" width="31.7265625" style="239" customWidth="1"/>
    <col min="9" max="9" width="38.26953125" style="239" bestFit="1" customWidth="1"/>
    <col min="10" max="10" width="38" style="239" bestFit="1" customWidth="1"/>
    <col min="11" max="11" width="17.26953125" style="239" customWidth="1"/>
    <col min="12" max="46" width="8.7265625" style="192"/>
    <col min="47" max="16384" width="8.7265625" style="239"/>
  </cols>
  <sheetData>
    <row r="1" spans="1:14" s="192" customFormat="1" ht="16" thickBot="1" x14ac:dyDescent="0.35">
      <c r="A1" s="56" t="str">
        <f>'BAU cash flow forecast'!A1</f>
        <v>Liquidity risk</v>
      </c>
      <c r="B1" s="203"/>
      <c r="F1" s="54" t="s">
        <v>25</v>
      </c>
      <c r="G1" s="238" t="s">
        <v>26</v>
      </c>
      <c r="H1" s="219"/>
      <c r="I1" s="219"/>
      <c r="K1" s="239"/>
    </row>
    <row r="2" spans="1:14" s="192" customFormat="1" ht="14.5" thickBot="1" x14ac:dyDescent="0.35">
      <c r="A2" s="240" t="str">
        <f>'BAU cash flow forecast'!A2</f>
        <v>(Confidential and not available for inspection by the public)</v>
      </c>
      <c r="B2" s="203"/>
      <c r="F2" s="52" t="s">
        <v>28</v>
      </c>
      <c r="G2" s="238" t="s">
        <v>29</v>
      </c>
      <c r="H2" s="220"/>
      <c r="I2" s="220"/>
    </row>
    <row r="3" spans="1:14" s="192" customFormat="1" ht="16" thickBot="1" x14ac:dyDescent="0.35">
      <c r="A3" s="56" t="str">
        <f>'BAU cash flow forecast'!A3</f>
        <v>Name of  Market Infrastructure</v>
      </c>
      <c r="B3" s="230">
        <f>'Sign-Off'!B16</f>
        <v>0</v>
      </c>
      <c r="F3" s="55" t="s">
        <v>30</v>
      </c>
      <c r="G3" s="238" t="s">
        <v>31</v>
      </c>
      <c r="H3" s="53"/>
      <c r="I3" s="53"/>
    </row>
    <row r="4" spans="1:14" s="192" customFormat="1" ht="16" thickBot="1" x14ac:dyDescent="0.35">
      <c r="A4" s="56" t="str">
        <f>'BAU cash flow forecast'!A4</f>
        <v>Reporting Date:</v>
      </c>
      <c r="B4" s="294">
        <f>'BAU cash flow forecast'!B4</f>
        <v>0</v>
      </c>
      <c r="N4" s="53"/>
    </row>
    <row r="5" spans="1:14" s="192" customFormat="1" ht="16" thickBot="1" x14ac:dyDescent="0.35">
      <c r="A5" s="56" t="s">
        <v>104</v>
      </c>
      <c r="B5" s="210" t="s">
        <v>127</v>
      </c>
    </row>
    <row r="6" spans="1:14" s="192" customFormat="1" ht="16" thickBot="1" x14ac:dyDescent="0.35">
      <c r="A6" s="56"/>
      <c r="B6" s="210" t="s">
        <v>220</v>
      </c>
    </row>
    <row r="7" spans="1:14" s="192" customFormat="1" x14ac:dyDescent="0.3">
      <c r="A7" s="241"/>
      <c r="B7" s="210" t="s">
        <v>108</v>
      </c>
      <c r="F7" s="263"/>
    </row>
    <row r="8" spans="1:14" s="192" customFormat="1" x14ac:dyDescent="0.3">
      <c r="A8" s="241"/>
      <c r="B8" s="210" t="s">
        <v>109</v>
      </c>
    </row>
    <row r="9" spans="1:14" s="192" customFormat="1" ht="14.5" x14ac:dyDescent="0.3">
      <c r="A9" s="242" t="s">
        <v>32</v>
      </c>
    </row>
    <row r="10" spans="1:14" s="192" customFormat="1" x14ac:dyDescent="0.3">
      <c r="B10" s="203"/>
    </row>
    <row r="11" spans="1:14" s="192" customFormat="1" ht="14.5" x14ac:dyDescent="0.3">
      <c r="A11" s="242" t="s">
        <v>128</v>
      </c>
      <c r="B11" s="203"/>
      <c r="C11" s="265"/>
    </row>
    <row r="12" spans="1:14" s="192" customFormat="1" ht="14.5" thickBot="1" x14ac:dyDescent="0.35">
      <c r="B12" s="203"/>
    </row>
    <row r="13" spans="1:14" s="192" customFormat="1" ht="14.5" thickBot="1" x14ac:dyDescent="0.35">
      <c r="A13" s="183" t="str">
        <f>'BAU cash flow forecast'!A12</f>
        <v>Cash flow item</v>
      </c>
      <c r="B13" s="183" t="s">
        <v>35</v>
      </c>
      <c r="C13" s="183" t="str">
        <f>'BAU cash flow forecast'!C12</f>
        <v>Next day</v>
      </c>
      <c r="D13" s="183" t="str">
        <f>'BAU cash flow forecast'!D12</f>
        <v>Day2</v>
      </c>
      <c r="E13" s="183" t="str">
        <f>'BAU cash flow forecast'!E12</f>
        <v>Day 3</v>
      </c>
      <c r="F13" s="183" t="str">
        <f>'BAU cash flow forecast'!F12</f>
        <v xml:space="preserve">Day 4 to day 7 </v>
      </c>
      <c r="G13" s="269" t="str">
        <f>'BAU cash flow forecast'!G12</f>
        <v>Day 8 to 1 Month</v>
      </c>
      <c r="H13" s="183" t="str">
        <f>'BAU cash flow forecast'!H12</f>
        <v>More than 1 month to 2 months</v>
      </c>
      <c r="I13" s="183" t="str">
        <f>'BAU cash flow forecast'!I12</f>
        <v>More than 2 months to 6 months</v>
      </c>
      <c r="J13" s="183" t="str">
        <f>J46</f>
        <v>More than 6 months to 12 months</v>
      </c>
      <c r="K13" s="243" t="s">
        <v>61</v>
      </c>
    </row>
    <row r="14" spans="1:14" s="192" customFormat="1" x14ac:dyDescent="0.3">
      <c r="A14" s="182" t="s">
        <v>42</v>
      </c>
      <c r="B14" s="184">
        <f>'BAU cash flow forecast'!B13</f>
        <v>1</v>
      </c>
      <c r="C14" s="292">
        <f>'BAU cash flow forecast'!C13*'Stress scenarios &amp; assumptions'!D13</f>
        <v>0</v>
      </c>
      <c r="D14" s="292">
        <f>'BAU cash flow forecast'!D13*'Stress scenarios &amp; assumptions'!E13</f>
        <v>0</v>
      </c>
      <c r="E14" s="292">
        <f>'BAU cash flow forecast'!E13*'Stress scenarios &amp; assumptions'!F13</f>
        <v>0</v>
      </c>
      <c r="F14" s="292">
        <f>'BAU cash flow forecast'!F13*'Stress scenarios &amp; assumptions'!G13</f>
        <v>0</v>
      </c>
      <c r="G14" s="292">
        <f>'BAU cash flow forecast'!G13*'Stress scenarios &amp; assumptions'!H13</f>
        <v>0</v>
      </c>
      <c r="H14" s="292">
        <f>'BAU cash flow forecast'!H13*'Stress scenarios &amp; assumptions'!I13</f>
        <v>0</v>
      </c>
      <c r="I14" s="292">
        <f>'BAU cash flow forecast'!I13*'Stress scenarios &amp; assumptions'!J13</f>
        <v>0</v>
      </c>
      <c r="J14" s="292">
        <f>'BAU cash flow forecast'!J13*'Stress scenarios &amp; assumptions'!K13</f>
        <v>0</v>
      </c>
      <c r="K14" s="250">
        <f t="shared" ref="K14:K19" si="0">SUM(C14:J14)</f>
        <v>0</v>
      </c>
    </row>
    <row r="15" spans="1:14" s="192" customFormat="1" x14ac:dyDescent="0.3">
      <c r="A15" s="182" t="s">
        <v>43</v>
      </c>
      <c r="B15" s="184">
        <f>'BAU cash flow forecast'!B14</f>
        <v>2</v>
      </c>
      <c r="C15" s="292">
        <f>'BAU cash flow forecast'!C14*'Stress scenarios &amp; assumptions'!D14</f>
        <v>0</v>
      </c>
      <c r="D15" s="292">
        <f>'BAU cash flow forecast'!D14*'Stress scenarios &amp; assumptions'!E14</f>
        <v>0</v>
      </c>
      <c r="E15" s="292">
        <f>'BAU cash flow forecast'!E14*'Stress scenarios &amp; assumptions'!F14</f>
        <v>0</v>
      </c>
      <c r="F15" s="292">
        <f>'BAU cash flow forecast'!F14*'Stress scenarios &amp; assumptions'!G14</f>
        <v>0</v>
      </c>
      <c r="G15" s="292">
        <f>'BAU cash flow forecast'!G14*'Stress scenarios &amp; assumptions'!H14</f>
        <v>0</v>
      </c>
      <c r="H15" s="292">
        <f>'BAU cash flow forecast'!H14*'Stress scenarios &amp; assumptions'!I14</f>
        <v>0</v>
      </c>
      <c r="I15" s="292">
        <f>'BAU cash flow forecast'!I14*'Stress scenarios &amp; assumptions'!J14</f>
        <v>0</v>
      </c>
      <c r="J15" s="292">
        <f>'BAU cash flow forecast'!J14*'Stress scenarios &amp; assumptions'!K14</f>
        <v>0</v>
      </c>
      <c r="K15" s="250">
        <f t="shared" si="0"/>
        <v>0</v>
      </c>
    </row>
    <row r="16" spans="1:14" s="192" customFormat="1" x14ac:dyDescent="0.3">
      <c r="A16" s="182" t="s">
        <v>44</v>
      </c>
      <c r="B16" s="184">
        <f>'BAU cash flow forecast'!B15</f>
        <v>3</v>
      </c>
      <c r="C16" s="292">
        <f>'BAU cash flow forecast'!C15*'Stress scenarios &amp; assumptions'!D15</f>
        <v>0</v>
      </c>
      <c r="D16" s="292">
        <f>'BAU cash flow forecast'!D15*'Stress scenarios &amp; assumptions'!E15</f>
        <v>0</v>
      </c>
      <c r="E16" s="292">
        <f>'BAU cash flow forecast'!E15*'Stress scenarios &amp; assumptions'!F15</f>
        <v>0</v>
      </c>
      <c r="F16" s="292">
        <f>'BAU cash flow forecast'!F15*'Stress scenarios &amp; assumptions'!G15</f>
        <v>0</v>
      </c>
      <c r="G16" s="292">
        <f>'BAU cash flow forecast'!G15*'Stress scenarios &amp; assumptions'!H15</f>
        <v>0</v>
      </c>
      <c r="H16" s="292">
        <f>'BAU cash flow forecast'!H15*'Stress scenarios &amp; assumptions'!I15</f>
        <v>0</v>
      </c>
      <c r="I16" s="292">
        <f>'BAU cash flow forecast'!I15*'Stress scenarios &amp; assumptions'!J15</f>
        <v>0</v>
      </c>
      <c r="J16" s="292">
        <f>'BAU cash flow forecast'!J15*'Stress scenarios &amp; assumptions'!K15</f>
        <v>0</v>
      </c>
      <c r="K16" s="250">
        <f t="shared" si="0"/>
        <v>0</v>
      </c>
    </row>
    <row r="17" spans="1:11" s="192" customFormat="1" x14ac:dyDescent="0.3">
      <c r="A17" s="182" t="s">
        <v>45</v>
      </c>
      <c r="B17" s="184">
        <f>'BAU cash flow forecast'!B16</f>
        <v>4</v>
      </c>
      <c r="C17" s="292">
        <f>'BAU cash flow forecast'!C16*'Stress scenarios &amp; assumptions'!D16</f>
        <v>0</v>
      </c>
      <c r="D17" s="292">
        <f>'BAU cash flow forecast'!D16*'Stress scenarios &amp; assumptions'!E16</f>
        <v>0</v>
      </c>
      <c r="E17" s="292">
        <f>'BAU cash flow forecast'!E16*'Stress scenarios &amp; assumptions'!F16</f>
        <v>0</v>
      </c>
      <c r="F17" s="292">
        <f>'BAU cash flow forecast'!F16*'Stress scenarios &amp; assumptions'!G16</f>
        <v>0</v>
      </c>
      <c r="G17" s="292">
        <f>'BAU cash flow forecast'!G16*'Stress scenarios &amp; assumptions'!H16</f>
        <v>0</v>
      </c>
      <c r="H17" s="292">
        <f>'BAU cash flow forecast'!H16*'Stress scenarios &amp; assumptions'!I16</f>
        <v>0</v>
      </c>
      <c r="I17" s="292">
        <f>'BAU cash flow forecast'!I16*'Stress scenarios &amp; assumptions'!J16</f>
        <v>0</v>
      </c>
      <c r="J17" s="292">
        <f>'BAU cash flow forecast'!J16*'Stress scenarios &amp; assumptions'!K16</f>
        <v>0</v>
      </c>
      <c r="K17" s="250">
        <f t="shared" si="0"/>
        <v>0</v>
      </c>
    </row>
    <row r="18" spans="1:11" s="192" customFormat="1" x14ac:dyDescent="0.3">
      <c r="A18" s="182" t="s">
        <v>46</v>
      </c>
      <c r="B18" s="184">
        <f>'BAU cash flow forecast'!B17</f>
        <v>5</v>
      </c>
      <c r="C18" s="292">
        <f>'BAU cash flow forecast'!C17*'Stress scenarios &amp; assumptions'!D17</f>
        <v>0</v>
      </c>
      <c r="D18" s="292">
        <f>'BAU cash flow forecast'!D17*'Stress scenarios &amp; assumptions'!E17</f>
        <v>0</v>
      </c>
      <c r="E18" s="292">
        <f>'BAU cash flow forecast'!E17*'Stress scenarios &amp; assumptions'!F17</f>
        <v>0</v>
      </c>
      <c r="F18" s="292">
        <f>'BAU cash flow forecast'!F17*'Stress scenarios &amp; assumptions'!G17</f>
        <v>0</v>
      </c>
      <c r="G18" s="292">
        <f>'BAU cash flow forecast'!G17*'Stress scenarios &amp; assumptions'!H17</f>
        <v>0</v>
      </c>
      <c r="H18" s="292">
        <f>'BAU cash flow forecast'!H17*'Stress scenarios &amp; assumptions'!I17</f>
        <v>0</v>
      </c>
      <c r="I18" s="292">
        <f>'BAU cash flow forecast'!I17*'Stress scenarios &amp; assumptions'!J17</f>
        <v>0</v>
      </c>
      <c r="J18" s="292">
        <f>'BAU cash flow forecast'!J17*'Stress scenarios &amp; assumptions'!K17</f>
        <v>0</v>
      </c>
      <c r="K18" s="250">
        <f t="shared" si="0"/>
        <v>0</v>
      </c>
    </row>
    <row r="19" spans="1:11" s="192" customFormat="1" x14ac:dyDescent="0.3">
      <c r="A19" s="182" t="s">
        <v>47</v>
      </c>
      <c r="B19" s="184">
        <f>'BAU cash flow forecast'!B18</f>
        <v>6</v>
      </c>
      <c r="C19" s="292">
        <f>'BAU cash flow forecast'!C18*'Stress scenarios &amp; assumptions'!D18</f>
        <v>0</v>
      </c>
      <c r="D19" s="292">
        <f>'BAU cash flow forecast'!D18*'Stress scenarios &amp; assumptions'!E18</f>
        <v>0</v>
      </c>
      <c r="E19" s="292">
        <f>'BAU cash flow forecast'!E18*'Stress scenarios &amp; assumptions'!F18</f>
        <v>0</v>
      </c>
      <c r="F19" s="292">
        <f>'BAU cash flow forecast'!F18*'Stress scenarios &amp; assumptions'!G18</f>
        <v>0</v>
      </c>
      <c r="G19" s="292">
        <f>'BAU cash flow forecast'!G18*'Stress scenarios &amp; assumptions'!H18</f>
        <v>0</v>
      </c>
      <c r="H19" s="292">
        <f>'BAU cash flow forecast'!H18*'Stress scenarios &amp; assumptions'!I18</f>
        <v>0</v>
      </c>
      <c r="I19" s="292">
        <f>'BAU cash flow forecast'!I18*'Stress scenarios &amp; assumptions'!J18</f>
        <v>0</v>
      </c>
      <c r="J19" s="292">
        <f>'BAU cash flow forecast'!J18*'Stress scenarios &amp; assumptions'!K18</f>
        <v>0</v>
      </c>
      <c r="K19" s="250">
        <f t="shared" si="0"/>
        <v>0</v>
      </c>
    </row>
    <row r="20" spans="1:11" s="192" customFormat="1" ht="14.5" thickBot="1" x14ac:dyDescent="0.35">
      <c r="A20" s="182" t="s">
        <v>48</v>
      </c>
      <c r="B20" s="184">
        <f>'BAU cash flow forecast'!B19</f>
        <v>7</v>
      </c>
      <c r="C20" s="244">
        <f t="shared" ref="C20:J20" si="1">SUM(C21:C24)</f>
        <v>0</v>
      </c>
      <c r="D20" s="244">
        <f t="shared" si="1"/>
        <v>0</v>
      </c>
      <c r="E20" s="244">
        <f t="shared" si="1"/>
        <v>0</v>
      </c>
      <c r="F20" s="244">
        <f t="shared" si="1"/>
        <v>0</v>
      </c>
      <c r="G20" s="244">
        <f t="shared" si="1"/>
        <v>0</v>
      </c>
      <c r="H20" s="244">
        <f t="shared" si="1"/>
        <v>0</v>
      </c>
      <c r="I20" s="244">
        <f t="shared" si="1"/>
        <v>0</v>
      </c>
      <c r="J20" s="244">
        <f t="shared" si="1"/>
        <v>0</v>
      </c>
      <c r="K20" s="244">
        <f>SUM(K21:K24)</f>
        <v>0</v>
      </c>
    </row>
    <row r="21" spans="1:11" s="192" customFormat="1" x14ac:dyDescent="0.3">
      <c r="A21" s="251">
        <f>'BAU cash flow forecast'!A20</f>
        <v>0</v>
      </c>
      <c r="B21" s="184"/>
      <c r="C21" s="292">
        <f>'BAU cash flow forecast'!C20*'Stress scenarios &amp; assumptions'!D20</f>
        <v>0</v>
      </c>
      <c r="D21" s="292">
        <f>'BAU cash flow forecast'!D20*'Stress scenarios &amp; assumptions'!E20</f>
        <v>0</v>
      </c>
      <c r="E21" s="292">
        <f>'BAU cash flow forecast'!E20*'Stress scenarios &amp; assumptions'!F20</f>
        <v>0</v>
      </c>
      <c r="F21" s="292">
        <f>'BAU cash flow forecast'!F20*'Stress scenarios &amp; assumptions'!G20</f>
        <v>0</v>
      </c>
      <c r="G21" s="292">
        <f>'BAU cash flow forecast'!G20*'Stress scenarios &amp; assumptions'!H20</f>
        <v>0</v>
      </c>
      <c r="H21" s="292">
        <f>'BAU cash flow forecast'!H20*'Stress scenarios &amp; assumptions'!I20</f>
        <v>0</v>
      </c>
      <c r="I21" s="292">
        <f>'BAU cash flow forecast'!I20*'Stress scenarios &amp; assumptions'!J20</f>
        <v>0</v>
      </c>
      <c r="J21" s="292">
        <f>'BAU cash flow forecast'!J20*'Stress scenarios &amp; assumptions'!K20</f>
        <v>0</v>
      </c>
      <c r="K21" s="188">
        <f>SUM(C21:J21)</f>
        <v>0</v>
      </c>
    </row>
    <row r="22" spans="1:11" s="192" customFormat="1" x14ac:dyDescent="0.3">
      <c r="A22" s="251">
        <f>'BAU cash flow forecast'!A21</f>
        <v>0</v>
      </c>
      <c r="B22" s="184"/>
      <c r="C22" s="292">
        <f>'BAU cash flow forecast'!C21*'Stress scenarios &amp; assumptions'!D21</f>
        <v>0</v>
      </c>
      <c r="D22" s="292">
        <f>'BAU cash flow forecast'!D21*'Stress scenarios &amp; assumptions'!E21</f>
        <v>0</v>
      </c>
      <c r="E22" s="292">
        <f>'BAU cash flow forecast'!E21*'Stress scenarios &amp; assumptions'!F21</f>
        <v>0</v>
      </c>
      <c r="F22" s="292">
        <f>'BAU cash flow forecast'!F21*'Stress scenarios &amp; assumptions'!G21</f>
        <v>0</v>
      </c>
      <c r="G22" s="292">
        <f>'BAU cash flow forecast'!G21*'Stress scenarios &amp; assumptions'!H21</f>
        <v>0</v>
      </c>
      <c r="H22" s="292">
        <f>'BAU cash flow forecast'!H21*'Stress scenarios &amp; assumptions'!I21</f>
        <v>0</v>
      </c>
      <c r="I22" s="292">
        <f>'BAU cash flow forecast'!I21*'Stress scenarios &amp; assumptions'!J21</f>
        <v>0</v>
      </c>
      <c r="J22" s="292">
        <f>'BAU cash flow forecast'!J21*'Stress scenarios &amp; assumptions'!K21</f>
        <v>0</v>
      </c>
      <c r="K22" s="188">
        <f>SUM(C22:J22)</f>
        <v>0</v>
      </c>
    </row>
    <row r="23" spans="1:11" s="192" customFormat="1" x14ac:dyDescent="0.3">
      <c r="A23" s="251">
        <f>'BAU cash flow forecast'!A22</f>
        <v>0</v>
      </c>
      <c r="B23" s="184"/>
      <c r="C23" s="292">
        <f>'BAU cash flow forecast'!C22*'Stress scenarios &amp; assumptions'!D22</f>
        <v>0</v>
      </c>
      <c r="D23" s="292">
        <f>'BAU cash flow forecast'!D22*'Stress scenarios &amp; assumptions'!E22</f>
        <v>0</v>
      </c>
      <c r="E23" s="292">
        <f>'BAU cash flow forecast'!E22*'Stress scenarios &amp; assumptions'!F22</f>
        <v>0</v>
      </c>
      <c r="F23" s="292">
        <f>'BAU cash flow forecast'!F22*'Stress scenarios &amp; assumptions'!G22</f>
        <v>0</v>
      </c>
      <c r="G23" s="292">
        <f>'BAU cash flow forecast'!G22*'Stress scenarios &amp; assumptions'!H22</f>
        <v>0</v>
      </c>
      <c r="H23" s="292">
        <f>'BAU cash flow forecast'!H22*'Stress scenarios &amp; assumptions'!I22</f>
        <v>0</v>
      </c>
      <c r="I23" s="292">
        <f>'BAU cash flow forecast'!I22*'Stress scenarios &amp; assumptions'!J22</f>
        <v>0</v>
      </c>
      <c r="J23" s="292">
        <f>'BAU cash flow forecast'!J22*'Stress scenarios &amp; assumptions'!K22</f>
        <v>0</v>
      </c>
      <c r="K23" s="188">
        <f>SUM(C23:J23)</f>
        <v>0</v>
      </c>
    </row>
    <row r="24" spans="1:11" s="192" customFormat="1" x14ac:dyDescent="0.3">
      <c r="A24" s="251">
        <f>'BAU cash flow forecast'!A23</f>
        <v>0</v>
      </c>
      <c r="B24" s="184"/>
      <c r="C24" s="292">
        <f>'BAU cash flow forecast'!C23*'Stress scenarios &amp; assumptions'!D23</f>
        <v>0</v>
      </c>
      <c r="D24" s="292">
        <f>'BAU cash flow forecast'!D23*'Stress scenarios &amp; assumptions'!E23</f>
        <v>0</v>
      </c>
      <c r="E24" s="292">
        <f>'BAU cash flow forecast'!E23*'Stress scenarios &amp; assumptions'!F23</f>
        <v>0</v>
      </c>
      <c r="F24" s="292">
        <f>'BAU cash flow forecast'!F23*'Stress scenarios &amp; assumptions'!G23</f>
        <v>0</v>
      </c>
      <c r="G24" s="292">
        <f>'BAU cash flow forecast'!G23*'Stress scenarios &amp; assumptions'!H23</f>
        <v>0</v>
      </c>
      <c r="H24" s="292">
        <f>'BAU cash flow forecast'!H23*'Stress scenarios &amp; assumptions'!I23</f>
        <v>0</v>
      </c>
      <c r="I24" s="292">
        <f>'BAU cash flow forecast'!I23*'Stress scenarios &amp; assumptions'!J23</f>
        <v>0</v>
      </c>
      <c r="J24" s="292">
        <f>'BAU cash flow forecast'!J23*'Stress scenarios &amp; assumptions'!K23</f>
        <v>0</v>
      </c>
      <c r="K24" s="188">
        <f>SUM(C24:J24)</f>
        <v>0</v>
      </c>
    </row>
    <row r="25" spans="1:11" s="192" customFormat="1" ht="14.5" thickBot="1" x14ac:dyDescent="0.35">
      <c r="A25" s="186" t="s">
        <v>49</v>
      </c>
      <c r="B25" s="184"/>
      <c r="C25" s="244">
        <f t="shared" ref="C25:J25" si="2">SUM(C14:C20)</f>
        <v>0</v>
      </c>
      <c r="D25" s="244">
        <f>SUM(D14:D20)</f>
        <v>0</v>
      </c>
      <c r="E25" s="244">
        <f t="shared" si="2"/>
        <v>0</v>
      </c>
      <c r="F25" s="244">
        <f t="shared" si="2"/>
        <v>0</v>
      </c>
      <c r="G25" s="244">
        <f t="shared" si="2"/>
        <v>0</v>
      </c>
      <c r="H25" s="244">
        <f t="shared" si="2"/>
        <v>0</v>
      </c>
      <c r="I25" s="244">
        <f t="shared" si="2"/>
        <v>0</v>
      </c>
      <c r="J25" s="244">
        <f t="shared" si="2"/>
        <v>0</v>
      </c>
      <c r="K25" s="244">
        <f>SUM(K14:K20)</f>
        <v>0</v>
      </c>
    </row>
    <row r="26" spans="1:11" s="192" customFormat="1" x14ac:dyDescent="0.3">
      <c r="A26" s="187"/>
      <c r="B26" s="184"/>
      <c r="C26" s="252"/>
      <c r="D26" s="252"/>
      <c r="E26" s="252"/>
      <c r="F26" s="252"/>
      <c r="G26" s="252"/>
      <c r="H26" s="252"/>
      <c r="I26" s="252"/>
      <c r="J26" s="252"/>
      <c r="K26" s="252"/>
    </row>
    <row r="27" spans="1:11" s="192" customFormat="1" x14ac:dyDescent="0.3">
      <c r="A27" s="182" t="s">
        <v>50</v>
      </c>
      <c r="B27" s="184">
        <f>'BAU cash flow forecast'!B26</f>
        <v>8</v>
      </c>
      <c r="C27" s="292">
        <f>'BAU cash flow forecast'!C26*'Stress scenarios &amp; assumptions'!D26</f>
        <v>0</v>
      </c>
      <c r="D27" s="292">
        <f>'BAU cash flow forecast'!D26*'Stress scenarios &amp; assumptions'!E26</f>
        <v>0</v>
      </c>
      <c r="E27" s="292">
        <f>'BAU cash flow forecast'!E26*'Stress scenarios &amp; assumptions'!F26</f>
        <v>0</v>
      </c>
      <c r="F27" s="292">
        <f>'BAU cash flow forecast'!F26*'Stress scenarios &amp; assumptions'!G26</f>
        <v>0</v>
      </c>
      <c r="G27" s="292">
        <f>'BAU cash flow forecast'!G26*'Stress scenarios &amp; assumptions'!H26</f>
        <v>0</v>
      </c>
      <c r="H27" s="292">
        <f>'BAU cash flow forecast'!H26*'Stress scenarios &amp; assumptions'!I26</f>
        <v>0</v>
      </c>
      <c r="I27" s="292">
        <f>'BAU cash flow forecast'!I26*'Stress scenarios &amp; assumptions'!J26</f>
        <v>0</v>
      </c>
      <c r="J27" s="292">
        <f>'BAU cash flow forecast'!J26*'Stress scenarios &amp; assumptions'!K26</f>
        <v>0</v>
      </c>
      <c r="K27" s="250">
        <f t="shared" ref="K27:K38" si="3">SUM(C27:J27)</f>
        <v>0</v>
      </c>
    </row>
    <row r="28" spans="1:11" s="192" customFormat="1" x14ac:dyDescent="0.3">
      <c r="A28" s="182" t="s">
        <v>51</v>
      </c>
      <c r="B28" s="184">
        <f>'BAU cash flow forecast'!B27</f>
        <v>9</v>
      </c>
      <c r="C28" s="292">
        <f>'BAU cash flow forecast'!C27*'Stress scenarios &amp; assumptions'!D27</f>
        <v>0</v>
      </c>
      <c r="D28" s="292">
        <f>'BAU cash flow forecast'!D27*'Stress scenarios &amp; assumptions'!E27</f>
        <v>0</v>
      </c>
      <c r="E28" s="292">
        <f>'BAU cash flow forecast'!E27*'Stress scenarios &amp; assumptions'!F27</f>
        <v>0</v>
      </c>
      <c r="F28" s="292">
        <f>'BAU cash flow forecast'!F27*'Stress scenarios &amp; assumptions'!G27</f>
        <v>0</v>
      </c>
      <c r="G28" s="292">
        <f>'BAU cash flow forecast'!G27*'Stress scenarios &amp; assumptions'!H27</f>
        <v>0</v>
      </c>
      <c r="H28" s="292">
        <f>'BAU cash flow forecast'!H27*'Stress scenarios &amp; assumptions'!I27</f>
        <v>0</v>
      </c>
      <c r="I28" s="292">
        <f>'BAU cash flow forecast'!I27*'Stress scenarios &amp; assumptions'!J27</f>
        <v>0</v>
      </c>
      <c r="J28" s="292">
        <f>'BAU cash flow forecast'!J27*'Stress scenarios &amp; assumptions'!K27</f>
        <v>0</v>
      </c>
      <c r="K28" s="188">
        <f t="shared" si="3"/>
        <v>0</v>
      </c>
    </row>
    <row r="29" spans="1:11" s="192" customFormat="1" x14ac:dyDescent="0.3">
      <c r="A29" s="182" t="s">
        <v>44</v>
      </c>
      <c r="B29" s="184">
        <f>'BAU cash flow forecast'!B28</f>
        <v>10</v>
      </c>
      <c r="C29" s="292">
        <f>'BAU cash flow forecast'!C28*'Stress scenarios &amp; assumptions'!D28</f>
        <v>0</v>
      </c>
      <c r="D29" s="292">
        <f>'BAU cash flow forecast'!D28*'Stress scenarios &amp; assumptions'!E28</f>
        <v>0</v>
      </c>
      <c r="E29" s="292">
        <f>'BAU cash flow forecast'!E28*'Stress scenarios &amp; assumptions'!F28</f>
        <v>0</v>
      </c>
      <c r="F29" s="292">
        <f>'BAU cash flow forecast'!F28*'Stress scenarios &amp; assumptions'!G28</f>
        <v>0</v>
      </c>
      <c r="G29" s="292">
        <f>'BAU cash flow forecast'!G28*'Stress scenarios &amp; assumptions'!H28</f>
        <v>0</v>
      </c>
      <c r="H29" s="292">
        <f>'BAU cash flow forecast'!H28*'Stress scenarios &amp; assumptions'!I28</f>
        <v>0</v>
      </c>
      <c r="I29" s="292">
        <f>'BAU cash flow forecast'!I28*'Stress scenarios &amp; assumptions'!J28</f>
        <v>0</v>
      </c>
      <c r="J29" s="292">
        <f>'BAU cash flow forecast'!J28*'Stress scenarios &amp; assumptions'!K28</f>
        <v>0</v>
      </c>
      <c r="K29" s="188">
        <f t="shared" si="3"/>
        <v>0</v>
      </c>
    </row>
    <row r="30" spans="1:11" s="192" customFormat="1" x14ac:dyDescent="0.3">
      <c r="A30" s="182" t="s">
        <v>52</v>
      </c>
      <c r="B30" s="184">
        <f>'BAU cash flow forecast'!B29</f>
        <v>11</v>
      </c>
      <c r="C30" s="292">
        <f>'BAU cash flow forecast'!C29*'Stress scenarios &amp; assumptions'!D29</f>
        <v>0</v>
      </c>
      <c r="D30" s="292">
        <f>'BAU cash flow forecast'!D29*'Stress scenarios &amp; assumptions'!E29</f>
        <v>0</v>
      </c>
      <c r="E30" s="292">
        <f>'BAU cash flow forecast'!E29*'Stress scenarios &amp; assumptions'!F29</f>
        <v>0</v>
      </c>
      <c r="F30" s="292">
        <f>'BAU cash flow forecast'!F29*'Stress scenarios &amp; assumptions'!G29</f>
        <v>0</v>
      </c>
      <c r="G30" s="292">
        <f>'BAU cash flow forecast'!G29*'Stress scenarios &amp; assumptions'!H29</f>
        <v>0</v>
      </c>
      <c r="H30" s="292">
        <f>'BAU cash flow forecast'!H29*'Stress scenarios &amp; assumptions'!I29</f>
        <v>0</v>
      </c>
      <c r="I30" s="292">
        <f>'BAU cash flow forecast'!I29*'Stress scenarios &amp; assumptions'!J29</f>
        <v>0</v>
      </c>
      <c r="J30" s="292">
        <f>'BAU cash flow forecast'!J29*'Stress scenarios &amp; assumptions'!K29</f>
        <v>0</v>
      </c>
      <c r="K30" s="188">
        <f t="shared" si="3"/>
        <v>0</v>
      </c>
    </row>
    <row r="31" spans="1:11" s="192" customFormat="1" x14ac:dyDescent="0.3">
      <c r="A31" s="182" t="s">
        <v>53</v>
      </c>
      <c r="B31" s="184">
        <f>'BAU cash flow forecast'!B30</f>
        <v>12</v>
      </c>
      <c r="C31" s="292">
        <f>'BAU cash flow forecast'!C30*'Stress scenarios &amp; assumptions'!D30</f>
        <v>0</v>
      </c>
      <c r="D31" s="292">
        <f>'BAU cash flow forecast'!D30*'Stress scenarios &amp; assumptions'!E30</f>
        <v>0</v>
      </c>
      <c r="E31" s="292">
        <f>'BAU cash flow forecast'!E30*'Stress scenarios &amp; assumptions'!F30</f>
        <v>0</v>
      </c>
      <c r="F31" s="292">
        <f>'BAU cash flow forecast'!F30*'Stress scenarios &amp; assumptions'!G30</f>
        <v>0</v>
      </c>
      <c r="G31" s="292">
        <f>'BAU cash flow forecast'!G30*'Stress scenarios &amp; assumptions'!H30</f>
        <v>0</v>
      </c>
      <c r="H31" s="292">
        <f>'BAU cash flow forecast'!H30*'Stress scenarios &amp; assumptions'!I30</f>
        <v>0</v>
      </c>
      <c r="I31" s="292">
        <f>'BAU cash flow forecast'!I30*'Stress scenarios &amp; assumptions'!J30</f>
        <v>0</v>
      </c>
      <c r="J31" s="292">
        <f>'BAU cash flow forecast'!J30*'Stress scenarios &amp; assumptions'!K30</f>
        <v>0</v>
      </c>
      <c r="K31" s="188">
        <f t="shared" si="3"/>
        <v>0</v>
      </c>
    </row>
    <row r="32" spans="1:11" x14ac:dyDescent="0.3">
      <c r="A32" s="182" t="s">
        <v>54</v>
      </c>
      <c r="B32" s="184">
        <f>'BAU cash flow forecast'!B31</f>
        <v>13</v>
      </c>
      <c r="C32" s="292">
        <f>'BAU cash flow forecast'!C31*'Stress scenarios &amp; assumptions'!D31</f>
        <v>0</v>
      </c>
      <c r="D32" s="292">
        <f>'BAU cash flow forecast'!D31*'Stress scenarios &amp; assumptions'!E31</f>
        <v>0</v>
      </c>
      <c r="E32" s="292">
        <f>'BAU cash flow forecast'!E31*'Stress scenarios &amp; assumptions'!F31</f>
        <v>0</v>
      </c>
      <c r="F32" s="292">
        <f>'BAU cash flow forecast'!F31*'Stress scenarios &amp; assumptions'!G31</f>
        <v>0</v>
      </c>
      <c r="G32" s="292">
        <f>'BAU cash flow forecast'!G31*'Stress scenarios &amp; assumptions'!H31</f>
        <v>0</v>
      </c>
      <c r="H32" s="292">
        <f>'BAU cash flow forecast'!H31*'Stress scenarios &amp; assumptions'!I31</f>
        <v>0</v>
      </c>
      <c r="I32" s="292">
        <f>'BAU cash flow forecast'!I31*'Stress scenarios &amp; assumptions'!J31</f>
        <v>0</v>
      </c>
      <c r="J32" s="292">
        <f>'BAU cash flow forecast'!J31*'Stress scenarios &amp; assumptions'!K31</f>
        <v>0</v>
      </c>
      <c r="K32" s="188">
        <f t="shared" si="3"/>
        <v>0</v>
      </c>
    </row>
    <row r="33" spans="1:46" x14ac:dyDescent="0.3">
      <c r="A33" s="182" t="s">
        <v>55</v>
      </c>
      <c r="B33" s="184">
        <f>'BAU cash flow forecast'!B32</f>
        <v>14</v>
      </c>
      <c r="C33" s="292">
        <f>'BAU cash flow forecast'!C32*'Stress scenarios &amp; assumptions'!D32</f>
        <v>0</v>
      </c>
      <c r="D33" s="292">
        <f>'BAU cash flow forecast'!D32*'Stress scenarios &amp; assumptions'!E32</f>
        <v>0</v>
      </c>
      <c r="E33" s="292">
        <f>'BAU cash flow forecast'!E32*'Stress scenarios &amp; assumptions'!F32</f>
        <v>0</v>
      </c>
      <c r="F33" s="292">
        <f>'BAU cash flow forecast'!F32*'Stress scenarios &amp; assumptions'!G32</f>
        <v>0</v>
      </c>
      <c r="G33" s="292">
        <f>'BAU cash flow forecast'!G32*'Stress scenarios &amp; assumptions'!H32</f>
        <v>0</v>
      </c>
      <c r="H33" s="292">
        <f>'BAU cash flow forecast'!H32*'Stress scenarios &amp; assumptions'!I32</f>
        <v>0</v>
      </c>
      <c r="I33" s="292">
        <f>'BAU cash flow forecast'!I32*'Stress scenarios &amp; assumptions'!J32</f>
        <v>0</v>
      </c>
      <c r="J33" s="292">
        <f>'BAU cash flow forecast'!J32*'Stress scenarios &amp; assumptions'!K32</f>
        <v>0</v>
      </c>
      <c r="K33" s="253">
        <f t="shared" si="3"/>
        <v>0</v>
      </c>
    </row>
    <row r="34" spans="1:46" s="192" customFormat="1" ht="14.5" thickBot="1" x14ac:dyDescent="0.35">
      <c r="A34" s="182" t="s">
        <v>56</v>
      </c>
      <c r="B34" s="184">
        <f>'BAU cash flow forecast'!B33</f>
        <v>15</v>
      </c>
      <c r="C34" s="244">
        <f t="shared" ref="C34:J34" si="4">SUM(C35:C38)</f>
        <v>0</v>
      </c>
      <c r="D34" s="244">
        <f t="shared" si="4"/>
        <v>0</v>
      </c>
      <c r="E34" s="244">
        <f t="shared" si="4"/>
        <v>0</v>
      </c>
      <c r="F34" s="244">
        <f t="shared" si="4"/>
        <v>0</v>
      </c>
      <c r="G34" s="244">
        <f t="shared" si="4"/>
        <v>0</v>
      </c>
      <c r="H34" s="244">
        <f t="shared" si="4"/>
        <v>0</v>
      </c>
      <c r="I34" s="244">
        <f t="shared" si="4"/>
        <v>0</v>
      </c>
      <c r="J34" s="244">
        <f t="shared" si="4"/>
        <v>0</v>
      </c>
      <c r="K34" s="188">
        <f>SUM(C34:J34)</f>
        <v>0</v>
      </c>
    </row>
    <row r="35" spans="1:46" s="192" customFormat="1" x14ac:dyDescent="0.3">
      <c r="A35" s="251">
        <f>'BAU cash flow forecast'!A34</f>
        <v>0</v>
      </c>
      <c r="B35" s="184"/>
      <c r="C35" s="292">
        <f>'BAU cash flow forecast'!C34*'Stress scenarios &amp; assumptions'!D34</f>
        <v>0</v>
      </c>
      <c r="D35" s="292">
        <f>'BAU cash flow forecast'!D34*'Stress scenarios &amp; assumptions'!E34</f>
        <v>0</v>
      </c>
      <c r="E35" s="292">
        <f>'BAU cash flow forecast'!E34*'Stress scenarios &amp; assumptions'!F34</f>
        <v>0</v>
      </c>
      <c r="F35" s="292">
        <f>'BAU cash flow forecast'!F34*'Stress scenarios &amp; assumptions'!G34</f>
        <v>0</v>
      </c>
      <c r="G35" s="292">
        <f>'BAU cash flow forecast'!G34*'Stress scenarios &amp; assumptions'!H34</f>
        <v>0</v>
      </c>
      <c r="H35" s="292">
        <f>'BAU cash flow forecast'!H34*'Stress scenarios &amp; assumptions'!I34</f>
        <v>0</v>
      </c>
      <c r="I35" s="292">
        <f>'BAU cash flow forecast'!I34*'Stress scenarios &amp; assumptions'!J34</f>
        <v>0</v>
      </c>
      <c r="J35" s="292">
        <f>'BAU cash flow forecast'!J34*'Stress scenarios &amp; assumptions'!K34</f>
        <v>0</v>
      </c>
      <c r="K35" s="250">
        <f t="shared" si="3"/>
        <v>0</v>
      </c>
    </row>
    <row r="36" spans="1:46" s="192" customFormat="1" x14ac:dyDescent="0.3">
      <c r="A36" s="251">
        <f>'BAU cash flow forecast'!A35</f>
        <v>0</v>
      </c>
      <c r="B36" s="184"/>
      <c r="C36" s="292">
        <f>'BAU cash flow forecast'!C35*'Stress scenarios &amp; assumptions'!D35</f>
        <v>0</v>
      </c>
      <c r="D36" s="292">
        <f>'BAU cash flow forecast'!D35*'Stress scenarios &amp; assumptions'!E35</f>
        <v>0</v>
      </c>
      <c r="E36" s="292">
        <f>'BAU cash flow forecast'!E35*'Stress scenarios &amp; assumptions'!F35</f>
        <v>0</v>
      </c>
      <c r="F36" s="292">
        <f>'BAU cash flow forecast'!F35*'Stress scenarios &amp; assumptions'!G35</f>
        <v>0</v>
      </c>
      <c r="G36" s="292">
        <f>'BAU cash flow forecast'!G35*'Stress scenarios &amp; assumptions'!H35</f>
        <v>0</v>
      </c>
      <c r="H36" s="292">
        <f>'BAU cash flow forecast'!H35*'Stress scenarios &amp; assumptions'!I35</f>
        <v>0</v>
      </c>
      <c r="I36" s="292">
        <f>'BAU cash flow forecast'!I35*'Stress scenarios &amp; assumptions'!J35</f>
        <v>0</v>
      </c>
      <c r="J36" s="292">
        <f>'BAU cash flow forecast'!J35*'Stress scenarios &amp; assumptions'!K35</f>
        <v>0</v>
      </c>
      <c r="K36" s="188">
        <f t="shared" si="3"/>
        <v>0</v>
      </c>
    </row>
    <row r="37" spans="1:46" s="192" customFormat="1" x14ac:dyDescent="0.3">
      <c r="A37" s="251">
        <f>'BAU cash flow forecast'!A37</f>
        <v>0</v>
      </c>
      <c r="B37" s="184"/>
      <c r="C37" s="292">
        <f>'BAU cash flow forecast'!C36*'Stress scenarios &amp; assumptions'!D36</f>
        <v>0</v>
      </c>
      <c r="D37" s="292">
        <f>'BAU cash flow forecast'!D36*'Stress scenarios &amp; assumptions'!E36</f>
        <v>0</v>
      </c>
      <c r="E37" s="292">
        <f>'BAU cash flow forecast'!E36*'Stress scenarios &amp; assumptions'!F36</f>
        <v>0</v>
      </c>
      <c r="F37" s="292">
        <f>'BAU cash flow forecast'!F36*'Stress scenarios &amp; assumptions'!G36</f>
        <v>0</v>
      </c>
      <c r="G37" s="292">
        <f>'BAU cash flow forecast'!G36*'Stress scenarios &amp; assumptions'!H36</f>
        <v>0</v>
      </c>
      <c r="H37" s="292">
        <f>'BAU cash flow forecast'!H36*'Stress scenarios &amp; assumptions'!I36</f>
        <v>0</v>
      </c>
      <c r="I37" s="292">
        <f>'BAU cash flow forecast'!I36*'Stress scenarios &amp; assumptions'!J36</f>
        <v>0</v>
      </c>
      <c r="J37" s="292">
        <f>'BAU cash flow forecast'!J36*'Stress scenarios &amp; assumptions'!K36</f>
        <v>0</v>
      </c>
      <c r="K37" s="188">
        <f t="shared" si="3"/>
        <v>0</v>
      </c>
    </row>
    <row r="38" spans="1:46" x14ac:dyDescent="0.3">
      <c r="A38" s="251">
        <f>'BAU cash flow forecast'!A38</f>
        <v>0</v>
      </c>
      <c r="B38" s="184"/>
      <c r="C38" s="292">
        <f>'BAU cash flow forecast'!C37*'Stress scenarios &amp; assumptions'!D37</f>
        <v>0</v>
      </c>
      <c r="D38" s="292">
        <f>'BAU cash flow forecast'!D37*'Stress scenarios &amp; assumptions'!E37</f>
        <v>0</v>
      </c>
      <c r="E38" s="292">
        <f>'BAU cash flow forecast'!E37*'Stress scenarios &amp; assumptions'!F37</f>
        <v>0</v>
      </c>
      <c r="F38" s="292">
        <f>'BAU cash flow forecast'!F37*'Stress scenarios &amp; assumptions'!G37</f>
        <v>0</v>
      </c>
      <c r="G38" s="292">
        <f>'BAU cash flow forecast'!G37*'Stress scenarios &amp; assumptions'!H37</f>
        <v>0</v>
      </c>
      <c r="H38" s="292">
        <f>'BAU cash flow forecast'!H37*'Stress scenarios &amp; assumptions'!I37</f>
        <v>0</v>
      </c>
      <c r="I38" s="292">
        <f>'BAU cash flow forecast'!I37*'Stress scenarios &amp; assumptions'!J37</f>
        <v>0</v>
      </c>
      <c r="J38" s="292">
        <f>'BAU cash flow forecast'!J37*'Stress scenarios &amp; assumptions'!K37</f>
        <v>0</v>
      </c>
      <c r="K38" s="188">
        <f t="shared" si="3"/>
        <v>0</v>
      </c>
    </row>
    <row r="40" spans="1:46" ht="14.5" thickBot="1" x14ac:dyDescent="0.35"/>
    <row r="41" spans="1:46" ht="14.5" thickBot="1" x14ac:dyDescent="0.35">
      <c r="A41" s="189" t="s">
        <v>57</v>
      </c>
      <c r="B41" s="190"/>
      <c r="C41" s="191">
        <f t="shared" ref="C41:G41" si="5">SUM(C27:C34)+SUM(C32:C33)</f>
        <v>0</v>
      </c>
      <c r="D41" s="191">
        <f>SUM(D27:D34)+SUM(D32:D33)</f>
        <v>0</v>
      </c>
      <c r="E41" s="191">
        <f>SUM(E27:E34)+SUM(E32:E33)</f>
        <v>0</v>
      </c>
      <c r="F41" s="191">
        <f t="shared" si="5"/>
        <v>0</v>
      </c>
      <c r="G41" s="191">
        <f t="shared" si="5"/>
        <v>0</v>
      </c>
      <c r="H41" s="191">
        <f>SUM(H27:H34)+SUM(H32:H33)</f>
        <v>0</v>
      </c>
      <c r="I41" s="191">
        <f t="shared" ref="I41" si="6">SUM(I27:I34)+SUM(I32:I33)</f>
        <v>0</v>
      </c>
      <c r="J41" s="191">
        <f>SUM(J27:J34)+SUM(J32:J33)</f>
        <v>0</v>
      </c>
      <c r="K41" s="245">
        <f>SUM(K27:K34)+SUM(K32:K33)</f>
        <v>0</v>
      </c>
    </row>
    <row r="42" spans="1:46" ht="14.5" thickBot="1" x14ac:dyDescent="0.35">
      <c r="A42" s="192"/>
      <c r="B42" s="203"/>
      <c r="C42" s="192"/>
      <c r="D42" s="192"/>
      <c r="E42" s="192"/>
      <c r="F42" s="192"/>
      <c r="G42" s="192"/>
      <c r="H42" s="192"/>
      <c r="I42" s="192"/>
      <c r="J42" s="192"/>
      <c r="K42" s="192"/>
    </row>
    <row r="43" spans="1:46" s="246" customFormat="1" ht="14.5" thickBot="1" x14ac:dyDescent="0.35">
      <c r="A43" s="194" t="s">
        <v>58</v>
      </c>
      <c r="B43" s="196"/>
      <c r="C43" s="191">
        <f>C25-C41</f>
        <v>0</v>
      </c>
      <c r="D43" s="191">
        <f t="shared" ref="D43:G43" si="7">D25-D41</f>
        <v>0</v>
      </c>
      <c r="E43" s="191">
        <f t="shared" si="7"/>
        <v>0</v>
      </c>
      <c r="F43" s="191">
        <f t="shared" si="7"/>
        <v>0</v>
      </c>
      <c r="G43" s="191">
        <f t="shared" si="7"/>
        <v>0</v>
      </c>
      <c r="H43" s="191">
        <f>H25-H41</f>
        <v>0</v>
      </c>
      <c r="I43" s="191">
        <f t="shared" ref="I43:J43" si="8">I25-I41</f>
        <v>0</v>
      </c>
      <c r="J43" s="191">
        <f t="shared" si="8"/>
        <v>0</v>
      </c>
      <c r="K43" s="245">
        <f>K25-K41</f>
        <v>0</v>
      </c>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row>
    <row r="44" spans="1:46" s="246" customFormat="1" ht="14.5" thickBot="1" x14ac:dyDescent="0.35">
      <c r="A44" s="194" t="s">
        <v>59</v>
      </c>
      <c r="B44" s="196"/>
      <c r="C44" s="191">
        <f>C43</f>
        <v>0</v>
      </c>
      <c r="D44" s="191">
        <f t="shared" ref="D44:G44" si="9">C44+D43</f>
        <v>0</v>
      </c>
      <c r="E44" s="191">
        <f t="shared" si="9"/>
        <v>0</v>
      </c>
      <c r="F44" s="191">
        <f t="shared" si="9"/>
        <v>0</v>
      </c>
      <c r="G44" s="191">
        <f t="shared" si="9"/>
        <v>0</v>
      </c>
      <c r="H44" s="191">
        <f>G44+H43</f>
        <v>0</v>
      </c>
      <c r="I44" s="191">
        <f t="shared" ref="I44:J44" si="10">H44+I43</f>
        <v>0</v>
      </c>
      <c r="J44" s="191">
        <f t="shared" si="10"/>
        <v>0</v>
      </c>
      <c r="K44" s="191">
        <f>J44</f>
        <v>0</v>
      </c>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row>
    <row r="45" spans="1:46" ht="14.5" thickBot="1" x14ac:dyDescent="0.35">
      <c r="A45" s="192"/>
      <c r="B45" s="203"/>
      <c r="C45" s="192"/>
      <c r="D45" s="192"/>
      <c r="E45" s="192"/>
      <c r="F45" s="192"/>
      <c r="G45" s="192"/>
      <c r="H45" s="192"/>
      <c r="I45" s="192"/>
      <c r="J45" s="192"/>
      <c r="K45" s="192"/>
    </row>
    <row r="46" spans="1:46" s="192" customFormat="1" ht="14.5" thickBot="1" x14ac:dyDescent="0.35">
      <c r="A46" s="194" t="s">
        <v>60</v>
      </c>
      <c r="B46" s="203"/>
      <c r="C46" s="247" t="str">
        <f t="shared" ref="C46:K46" si="11">C13</f>
        <v>Next day</v>
      </c>
      <c r="D46" s="247" t="str">
        <f t="shared" si="11"/>
        <v>Day2</v>
      </c>
      <c r="E46" s="247" t="str">
        <f t="shared" si="11"/>
        <v>Day 3</v>
      </c>
      <c r="F46" s="247" t="str">
        <f t="shared" si="11"/>
        <v xml:space="preserve">Day 4 to day 7 </v>
      </c>
      <c r="G46" s="247" t="str">
        <f t="shared" si="11"/>
        <v>Day 8 to 1 Month</v>
      </c>
      <c r="H46" s="247" t="str">
        <f t="shared" si="11"/>
        <v>More than 1 month to 2 months</v>
      </c>
      <c r="I46" s="247" t="str">
        <f t="shared" si="11"/>
        <v>More than 2 months to 6 months</v>
      </c>
      <c r="J46" s="247" t="str">
        <f>J77</f>
        <v>More than 6 months to 12 months</v>
      </c>
      <c r="K46" s="247" t="str">
        <f t="shared" si="11"/>
        <v>Total</v>
      </c>
    </row>
    <row r="47" spans="1:46" s="192" customFormat="1" x14ac:dyDescent="0.3">
      <c r="A47" s="199"/>
      <c r="B47" s="196"/>
    </row>
    <row r="48" spans="1:46" s="192" customFormat="1" x14ac:dyDescent="0.3">
      <c r="A48" s="194" t="str">
        <f>'BAU cash flow forecast'!A46</f>
        <v>Bank Balances Including Central Bank Balances, excluding amounts held for minimum regulatory capital purposes</v>
      </c>
      <c r="B48" s="195"/>
      <c r="C48" s="254"/>
      <c r="D48" s="254"/>
      <c r="E48" s="254"/>
      <c r="F48" s="254"/>
      <c r="G48" s="254"/>
      <c r="H48" s="254"/>
      <c r="I48" s="254"/>
      <c r="J48" s="254"/>
      <c r="K48" s="255"/>
    </row>
    <row r="49" spans="1:11" s="192" customFormat="1" x14ac:dyDescent="0.3">
      <c r="A49" s="194" t="str">
        <f>'BAU cash flow forecast'!A47</f>
        <v>Type of funding (cash balance/overdraft facility)</v>
      </c>
      <c r="B49" s="201" t="s">
        <v>63</v>
      </c>
    </row>
    <row r="50" spans="1:11" s="192" customFormat="1" x14ac:dyDescent="0.3">
      <c r="A50" s="251">
        <f>'BAU cash flow forecast'!A48</f>
        <v>0</v>
      </c>
      <c r="B50" s="251">
        <f>'BAU cash flow forecast'!B48</f>
        <v>0</v>
      </c>
      <c r="C50" s="292">
        <f>'BAU cash flow forecast'!C48*'Stress scenarios &amp; assumptions'!D47</f>
        <v>0</v>
      </c>
      <c r="D50" s="292">
        <f>'BAU cash flow forecast'!D48*'Stress scenarios &amp; assumptions'!E47</f>
        <v>0</v>
      </c>
      <c r="E50" s="292">
        <f>'BAU cash flow forecast'!E48*'Stress scenarios &amp; assumptions'!F47</f>
        <v>0</v>
      </c>
      <c r="F50" s="292">
        <f>'BAU cash flow forecast'!F48*'Stress scenarios &amp; assumptions'!G47</f>
        <v>0</v>
      </c>
      <c r="G50" s="292">
        <f>'BAU cash flow forecast'!G48*'Stress scenarios &amp; assumptions'!H47</f>
        <v>0</v>
      </c>
      <c r="H50" s="292">
        <f>'BAU cash flow forecast'!H48*'Stress scenarios &amp; assumptions'!I47</f>
        <v>0</v>
      </c>
      <c r="I50" s="292">
        <f>'BAU cash flow forecast'!I48*'Stress scenarios &amp; assumptions'!J47</f>
        <v>0</v>
      </c>
      <c r="J50" s="292">
        <f>'BAU cash flow forecast'!J48*'Stress scenarios &amp; assumptions'!K47</f>
        <v>0</v>
      </c>
      <c r="K50" s="188">
        <f t="shared" ref="K50:K62" si="12">SUM(C50:J50)</f>
        <v>0</v>
      </c>
    </row>
    <row r="51" spans="1:11" s="192" customFormat="1" x14ac:dyDescent="0.3">
      <c r="A51" s="251">
        <f>'BAU cash flow forecast'!A49</f>
        <v>0</v>
      </c>
      <c r="B51" s="251">
        <f>'BAU cash flow forecast'!B49</f>
        <v>0</v>
      </c>
      <c r="C51" s="292">
        <f>'BAU cash flow forecast'!C49*'Stress scenarios &amp; assumptions'!D48</f>
        <v>0</v>
      </c>
      <c r="D51" s="292">
        <f>'BAU cash flow forecast'!D49*'Stress scenarios &amp; assumptions'!E48</f>
        <v>0</v>
      </c>
      <c r="E51" s="292">
        <f>'BAU cash flow forecast'!E49*'Stress scenarios &amp; assumptions'!F48</f>
        <v>0</v>
      </c>
      <c r="F51" s="292">
        <f>'BAU cash flow forecast'!F49*'Stress scenarios &amp; assumptions'!G48</f>
        <v>0</v>
      </c>
      <c r="G51" s="292">
        <f>'BAU cash flow forecast'!G49*'Stress scenarios &amp; assumptions'!H48</f>
        <v>0</v>
      </c>
      <c r="H51" s="292">
        <f>'BAU cash flow forecast'!H49*'Stress scenarios &amp; assumptions'!I48</f>
        <v>0</v>
      </c>
      <c r="I51" s="292">
        <f>'BAU cash flow forecast'!I49*'Stress scenarios &amp; assumptions'!J48</f>
        <v>0</v>
      </c>
      <c r="J51" s="292">
        <f>'BAU cash flow forecast'!J49*'Stress scenarios &amp; assumptions'!K48</f>
        <v>0</v>
      </c>
      <c r="K51" s="188">
        <f t="shared" si="12"/>
        <v>0</v>
      </c>
    </row>
    <row r="52" spans="1:11" s="192" customFormat="1" x14ac:dyDescent="0.3">
      <c r="A52" s="251">
        <f>'BAU cash flow forecast'!A50</f>
        <v>0</v>
      </c>
      <c r="B52" s="251">
        <f>'BAU cash flow forecast'!B50</f>
        <v>0</v>
      </c>
      <c r="C52" s="292">
        <f>'BAU cash flow forecast'!C50*'Stress scenarios &amp; assumptions'!D49</f>
        <v>0</v>
      </c>
      <c r="D52" s="292">
        <f>'BAU cash flow forecast'!D50*'Stress scenarios &amp; assumptions'!E49</f>
        <v>0</v>
      </c>
      <c r="E52" s="292">
        <f>'BAU cash flow forecast'!E50*'Stress scenarios &amp; assumptions'!F49</f>
        <v>0</v>
      </c>
      <c r="F52" s="292">
        <f>'BAU cash flow forecast'!F50*'Stress scenarios &amp; assumptions'!G49</f>
        <v>0</v>
      </c>
      <c r="G52" s="292">
        <f>'BAU cash flow forecast'!G50*'Stress scenarios &amp; assumptions'!H49</f>
        <v>0</v>
      </c>
      <c r="H52" s="292">
        <f>'BAU cash flow forecast'!H50*'Stress scenarios &amp; assumptions'!I49</f>
        <v>0</v>
      </c>
      <c r="I52" s="292">
        <f>'BAU cash flow forecast'!I50*'Stress scenarios &amp; assumptions'!J49</f>
        <v>0</v>
      </c>
      <c r="J52" s="292">
        <f>'BAU cash flow forecast'!J50*'Stress scenarios &amp; assumptions'!K49</f>
        <v>0</v>
      </c>
      <c r="K52" s="188">
        <f t="shared" si="12"/>
        <v>0</v>
      </c>
    </row>
    <row r="53" spans="1:11" s="192" customFormat="1" x14ac:dyDescent="0.3">
      <c r="A53" s="251">
        <f>'BAU cash flow forecast'!A51</f>
        <v>0</v>
      </c>
      <c r="B53" s="251">
        <f>'BAU cash flow forecast'!B51</f>
        <v>0</v>
      </c>
      <c r="C53" s="292">
        <f>'BAU cash flow forecast'!C51*'Stress scenarios &amp; assumptions'!D50</f>
        <v>0</v>
      </c>
      <c r="D53" s="292">
        <f>'BAU cash flow forecast'!D51*'Stress scenarios &amp; assumptions'!E50</f>
        <v>0</v>
      </c>
      <c r="E53" s="292">
        <f>'BAU cash flow forecast'!E51*'Stress scenarios &amp; assumptions'!F50</f>
        <v>0</v>
      </c>
      <c r="F53" s="292">
        <f>'BAU cash flow forecast'!F51*'Stress scenarios &amp; assumptions'!G50</f>
        <v>0</v>
      </c>
      <c r="G53" s="292">
        <f>'BAU cash flow forecast'!G51*'Stress scenarios &amp; assumptions'!H50</f>
        <v>0</v>
      </c>
      <c r="H53" s="292">
        <f>'BAU cash flow forecast'!H51*'Stress scenarios &amp; assumptions'!I50</f>
        <v>0</v>
      </c>
      <c r="I53" s="292">
        <f>'BAU cash flow forecast'!I51*'Stress scenarios &amp; assumptions'!J50</f>
        <v>0</v>
      </c>
      <c r="J53" s="292">
        <f>'BAU cash flow forecast'!J51*'Stress scenarios &amp; assumptions'!K50</f>
        <v>0</v>
      </c>
      <c r="K53" s="188">
        <f t="shared" si="12"/>
        <v>0</v>
      </c>
    </row>
    <row r="54" spans="1:11" s="192" customFormat="1" x14ac:dyDescent="0.3">
      <c r="A54" s="251">
        <f>'BAU cash flow forecast'!A52</f>
        <v>0</v>
      </c>
      <c r="B54" s="251">
        <f>'BAU cash flow forecast'!B52</f>
        <v>0</v>
      </c>
      <c r="C54" s="292">
        <f>'BAU cash flow forecast'!C52*'Stress scenarios &amp; assumptions'!D51</f>
        <v>0</v>
      </c>
      <c r="D54" s="292">
        <f>'BAU cash flow forecast'!D52*'Stress scenarios &amp; assumptions'!E51</f>
        <v>0</v>
      </c>
      <c r="E54" s="292">
        <f>'BAU cash flow forecast'!E52*'Stress scenarios &amp; assumptions'!F51</f>
        <v>0</v>
      </c>
      <c r="F54" s="292">
        <f>'BAU cash flow forecast'!F52*'Stress scenarios &amp; assumptions'!G51</f>
        <v>0</v>
      </c>
      <c r="G54" s="292">
        <f>'BAU cash flow forecast'!G52*'Stress scenarios &amp; assumptions'!H51</f>
        <v>0</v>
      </c>
      <c r="H54" s="292">
        <f>'BAU cash flow forecast'!H52*'Stress scenarios &amp; assumptions'!I51</f>
        <v>0</v>
      </c>
      <c r="I54" s="292">
        <f>'BAU cash flow forecast'!I52*'Stress scenarios &amp; assumptions'!J51</f>
        <v>0</v>
      </c>
      <c r="J54" s="292">
        <f>'BAU cash flow forecast'!J52*'Stress scenarios &amp; assumptions'!K51</f>
        <v>0</v>
      </c>
      <c r="K54" s="188">
        <f t="shared" si="12"/>
        <v>0</v>
      </c>
    </row>
    <row r="55" spans="1:11" s="192" customFormat="1" x14ac:dyDescent="0.3">
      <c r="A55" s="251">
        <f>'BAU cash flow forecast'!A53</f>
        <v>0</v>
      </c>
      <c r="B55" s="251">
        <f>'BAU cash flow forecast'!B53</f>
        <v>0</v>
      </c>
      <c r="C55" s="292">
        <f>'BAU cash flow forecast'!C53*'Stress scenarios &amp; assumptions'!D52</f>
        <v>0</v>
      </c>
      <c r="D55" s="292">
        <f>'BAU cash flow forecast'!D53*'Stress scenarios &amp; assumptions'!E52</f>
        <v>0</v>
      </c>
      <c r="E55" s="292">
        <f>'BAU cash flow forecast'!E53*'Stress scenarios &amp; assumptions'!F52</f>
        <v>0</v>
      </c>
      <c r="F55" s="292">
        <f>'BAU cash flow forecast'!F53*'Stress scenarios &amp; assumptions'!G52</f>
        <v>0</v>
      </c>
      <c r="G55" s="292">
        <f>'BAU cash flow forecast'!G53*'Stress scenarios &amp; assumptions'!H52</f>
        <v>0</v>
      </c>
      <c r="H55" s="292">
        <f>'BAU cash flow forecast'!H53*'Stress scenarios &amp; assumptions'!I52</f>
        <v>0</v>
      </c>
      <c r="I55" s="292">
        <f>'BAU cash flow forecast'!I53*'Stress scenarios &amp; assumptions'!J52</f>
        <v>0</v>
      </c>
      <c r="J55" s="292">
        <f>'BAU cash flow forecast'!J53*'Stress scenarios &amp; assumptions'!K52</f>
        <v>0</v>
      </c>
      <c r="K55" s="188">
        <f t="shared" si="12"/>
        <v>0</v>
      </c>
    </row>
    <row r="56" spans="1:11" s="192" customFormat="1" x14ac:dyDescent="0.3">
      <c r="A56" s="251">
        <f>'BAU cash flow forecast'!A54</f>
        <v>0</v>
      </c>
      <c r="B56" s="251">
        <f>'BAU cash flow forecast'!B54</f>
        <v>0</v>
      </c>
      <c r="C56" s="292">
        <f>'BAU cash flow forecast'!C54*'Stress scenarios &amp; assumptions'!D53</f>
        <v>0</v>
      </c>
      <c r="D56" s="292">
        <f>'BAU cash flow forecast'!D54*'Stress scenarios &amp; assumptions'!E53</f>
        <v>0</v>
      </c>
      <c r="E56" s="292">
        <f>'BAU cash flow forecast'!E54*'Stress scenarios &amp; assumptions'!F53</f>
        <v>0</v>
      </c>
      <c r="F56" s="292">
        <f>'BAU cash flow forecast'!F54*'Stress scenarios &amp; assumptions'!G53</f>
        <v>0</v>
      </c>
      <c r="G56" s="292">
        <f>'BAU cash flow forecast'!G54*'Stress scenarios &amp; assumptions'!H53</f>
        <v>0</v>
      </c>
      <c r="H56" s="292">
        <f>'BAU cash flow forecast'!H54*'Stress scenarios &amp; assumptions'!I53</f>
        <v>0</v>
      </c>
      <c r="I56" s="292">
        <f>'BAU cash flow forecast'!I54*'Stress scenarios &amp; assumptions'!J53</f>
        <v>0</v>
      </c>
      <c r="J56" s="292">
        <f>'BAU cash flow forecast'!J54*'Stress scenarios &amp; assumptions'!K53</f>
        <v>0</v>
      </c>
      <c r="K56" s="188">
        <f t="shared" si="12"/>
        <v>0</v>
      </c>
    </row>
    <row r="57" spans="1:11" s="192" customFormat="1" x14ac:dyDescent="0.3">
      <c r="A57" s="251">
        <f>'BAU cash flow forecast'!A55</f>
        <v>0</v>
      </c>
      <c r="B57" s="251">
        <f>'BAU cash flow forecast'!B55</f>
        <v>0</v>
      </c>
      <c r="C57" s="292">
        <f>'BAU cash flow forecast'!C55*'Stress scenarios &amp; assumptions'!D54</f>
        <v>0</v>
      </c>
      <c r="D57" s="292">
        <f>'BAU cash flow forecast'!D55*'Stress scenarios &amp; assumptions'!E54</f>
        <v>0</v>
      </c>
      <c r="E57" s="292">
        <f>'BAU cash flow forecast'!E55*'Stress scenarios &amp; assumptions'!F54</f>
        <v>0</v>
      </c>
      <c r="F57" s="292">
        <f>'BAU cash flow forecast'!F55*'Stress scenarios &amp; assumptions'!G54</f>
        <v>0</v>
      </c>
      <c r="G57" s="292">
        <f>'BAU cash flow forecast'!G55*'Stress scenarios &amp; assumptions'!H54</f>
        <v>0</v>
      </c>
      <c r="H57" s="292">
        <f>'BAU cash flow forecast'!H55*'Stress scenarios &amp; assumptions'!I54</f>
        <v>0</v>
      </c>
      <c r="I57" s="292">
        <f>'BAU cash flow forecast'!I55*'Stress scenarios &amp; assumptions'!J54</f>
        <v>0</v>
      </c>
      <c r="J57" s="292">
        <f>'BAU cash flow forecast'!J55*'Stress scenarios &amp; assumptions'!K54</f>
        <v>0</v>
      </c>
      <c r="K57" s="188">
        <f t="shared" si="12"/>
        <v>0</v>
      </c>
    </row>
    <row r="58" spans="1:11" s="192" customFormat="1" x14ac:dyDescent="0.3">
      <c r="A58" s="251">
        <f>'BAU cash flow forecast'!A56</f>
        <v>0</v>
      </c>
      <c r="B58" s="251">
        <f>'BAU cash flow forecast'!B56</f>
        <v>0</v>
      </c>
      <c r="C58" s="292">
        <f>'BAU cash flow forecast'!C56*'Stress scenarios &amp; assumptions'!D55</f>
        <v>0</v>
      </c>
      <c r="D58" s="292">
        <f>'BAU cash flow forecast'!D56*'Stress scenarios &amp; assumptions'!E55</f>
        <v>0</v>
      </c>
      <c r="E58" s="292">
        <f>'BAU cash flow forecast'!E56*'Stress scenarios &amp; assumptions'!F55</f>
        <v>0</v>
      </c>
      <c r="F58" s="292">
        <f>'BAU cash flow forecast'!F56*'Stress scenarios &amp; assumptions'!G55</f>
        <v>0</v>
      </c>
      <c r="G58" s="292">
        <f>'BAU cash flow forecast'!G56*'Stress scenarios &amp; assumptions'!H55</f>
        <v>0</v>
      </c>
      <c r="H58" s="292">
        <f>'BAU cash flow forecast'!H56*'Stress scenarios &amp; assumptions'!I55</f>
        <v>0</v>
      </c>
      <c r="I58" s="292">
        <f>'BAU cash flow forecast'!I56*'Stress scenarios &amp; assumptions'!J55</f>
        <v>0</v>
      </c>
      <c r="J58" s="292">
        <f>'BAU cash flow forecast'!J56*'Stress scenarios &amp; assumptions'!K55</f>
        <v>0</v>
      </c>
      <c r="K58" s="188">
        <f t="shared" si="12"/>
        <v>0</v>
      </c>
    </row>
    <row r="59" spans="1:11" s="192" customFormat="1" x14ac:dyDescent="0.3">
      <c r="A59" s="251">
        <f>'BAU cash flow forecast'!A57</f>
        <v>0</v>
      </c>
      <c r="B59" s="251">
        <f>'BAU cash flow forecast'!B57</f>
        <v>0</v>
      </c>
      <c r="C59" s="292">
        <f>'BAU cash flow forecast'!C57*'Stress scenarios &amp; assumptions'!D56</f>
        <v>0</v>
      </c>
      <c r="D59" s="292">
        <f>'BAU cash flow forecast'!D57*'Stress scenarios &amp; assumptions'!E56</f>
        <v>0</v>
      </c>
      <c r="E59" s="292">
        <f>'BAU cash flow forecast'!E57*'Stress scenarios &amp; assumptions'!F56</f>
        <v>0</v>
      </c>
      <c r="F59" s="292">
        <f>'BAU cash flow forecast'!F57*'Stress scenarios &amp; assumptions'!G56</f>
        <v>0</v>
      </c>
      <c r="G59" s="292">
        <f>'BAU cash flow forecast'!G57*'Stress scenarios &amp; assumptions'!H56</f>
        <v>0</v>
      </c>
      <c r="H59" s="292">
        <f>'BAU cash flow forecast'!H57*'Stress scenarios &amp; assumptions'!I56</f>
        <v>0</v>
      </c>
      <c r="I59" s="292">
        <f>'BAU cash flow forecast'!I57*'Stress scenarios &amp; assumptions'!J56</f>
        <v>0</v>
      </c>
      <c r="J59" s="292">
        <f>'BAU cash flow forecast'!J57*'Stress scenarios &amp; assumptions'!K56</f>
        <v>0</v>
      </c>
      <c r="K59" s="188">
        <f t="shared" si="12"/>
        <v>0</v>
      </c>
    </row>
    <row r="60" spans="1:11" s="192" customFormat="1" x14ac:dyDescent="0.3">
      <c r="A60" s="251">
        <f>'BAU cash flow forecast'!A58</f>
        <v>0</v>
      </c>
      <c r="B60" s="251">
        <f>'BAU cash flow forecast'!B58</f>
        <v>0</v>
      </c>
      <c r="C60" s="292">
        <f>'BAU cash flow forecast'!C58*'Stress scenarios &amp; assumptions'!D57</f>
        <v>0</v>
      </c>
      <c r="D60" s="292">
        <f>'BAU cash flow forecast'!D58*'Stress scenarios &amp; assumptions'!E57</f>
        <v>0</v>
      </c>
      <c r="E60" s="292">
        <f>'BAU cash flow forecast'!E58*'Stress scenarios &amp; assumptions'!F57</f>
        <v>0</v>
      </c>
      <c r="F60" s="292">
        <f>'BAU cash flow forecast'!F58*'Stress scenarios &amp; assumptions'!G57</f>
        <v>0</v>
      </c>
      <c r="G60" s="292">
        <f>'BAU cash flow forecast'!G58*'Stress scenarios &amp; assumptions'!H57</f>
        <v>0</v>
      </c>
      <c r="H60" s="292">
        <f>'BAU cash flow forecast'!H58*'Stress scenarios &amp; assumptions'!I57</f>
        <v>0</v>
      </c>
      <c r="I60" s="292">
        <f>'BAU cash flow forecast'!I58*'Stress scenarios &amp; assumptions'!J57</f>
        <v>0</v>
      </c>
      <c r="J60" s="292">
        <f>'BAU cash flow forecast'!J58*'Stress scenarios &amp; assumptions'!K57</f>
        <v>0</v>
      </c>
      <c r="K60" s="188">
        <f t="shared" si="12"/>
        <v>0</v>
      </c>
    </row>
    <row r="61" spans="1:11" s="192" customFormat="1" x14ac:dyDescent="0.3">
      <c r="A61" s="251">
        <f>'BAU cash flow forecast'!A59</f>
        <v>0</v>
      </c>
      <c r="B61" s="251">
        <f>'BAU cash flow forecast'!B59</f>
        <v>0</v>
      </c>
      <c r="C61" s="292">
        <f>'BAU cash flow forecast'!C59*'Stress scenarios &amp; assumptions'!D58</f>
        <v>0</v>
      </c>
      <c r="D61" s="292">
        <f>'BAU cash flow forecast'!D59*'Stress scenarios &amp; assumptions'!E58</f>
        <v>0</v>
      </c>
      <c r="E61" s="292">
        <f>'BAU cash flow forecast'!E59*'Stress scenarios &amp; assumptions'!F58</f>
        <v>0</v>
      </c>
      <c r="F61" s="292">
        <f>'BAU cash flow forecast'!F59*'Stress scenarios &amp; assumptions'!G58</f>
        <v>0</v>
      </c>
      <c r="G61" s="292">
        <f>'BAU cash flow forecast'!G59*'Stress scenarios &amp; assumptions'!H58</f>
        <v>0</v>
      </c>
      <c r="H61" s="292">
        <f>'BAU cash flow forecast'!H59*'Stress scenarios &amp; assumptions'!I58</f>
        <v>0</v>
      </c>
      <c r="I61" s="292">
        <f>'BAU cash flow forecast'!I59*'Stress scenarios &amp; assumptions'!J58</f>
        <v>0</v>
      </c>
      <c r="J61" s="292">
        <f>'BAU cash flow forecast'!J59*'Stress scenarios &amp; assumptions'!K58</f>
        <v>0</v>
      </c>
      <c r="K61" s="188">
        <f t="shared" si="12"/>
        <v>0</v>
      </c>
    </row>
    <row r="62" spans="1:11" s="192" customFormat="1" ht="14.5" thickBot="1" x14ac:dyDescent="0.35">
      <c r="A62" s="251">
        <f>'BAU cash flow forecast'!A60</f>
        <v>0</v>
      </c>
      <c r="B62" s="251">
        <f>'BAU cash flow forecast'!B60</f>
        <v>0</v>
      </c>
      <c r="C62" s="292">
        <f>'BAU cash flow forecast'!C60*'Stress scenarios &amp; assumptions'!D59</f>
        <v>0</v>
      </c>
      <c r="D62" s="292">
        <f>'BAU cash flow forecast'!D60*'Stress scenarios &amp; assumptions'!E59</f>
        <v>0</v>
      </c>
      <c r="E62" s="292">
        <f>'BAU cash flow forecast'!E60*'Stress scenarios &amp; assumptions'!F59</f>
        <v>0</v>
      </c>
      <c r="F62" s="292">
        <f>'BAU cash flow forecast'!F60*'Stress scenarios &amp; assumptions'!G59</f>
        <v>0</v>
      </c>
      <c r="G62" s="292">
        <f>'BAU cash flow forecast'!G60*'Stress scenarios &amp; assumptions'!H59</f>
        <v>0</v>
      </c>
      <c r="H62" s="292">
        <f>'BAU cash flow forecast'!H60*'Stress scenarios &amp; assumptions'!I59</f>
        <v>0</v>
      </c>
      <c r="I62" s="292">
        <f>'BAU cash flow forecast'!I60*'Stress scenarios &amp; assumptions'!J59</f>
        <v>0</v>
      </c>
      <c r="J62" s="292">
        <f>'BAU cash flow forecast'!J60*'Stress scenarios &amp; assumptions'!K59</f>
        <v>0</v>
      </c>
      <c r="K62" s="188">
        <f t="shared" si="12"/>
        <v>0</v>
      </c>
    </row>
    <row r="63" spans="1:11" s="192" customFormat="1" ht="14.5" thickBot="1" x14ac:dyDescent="0.35">
      <c r="B63" s="203"/>
      <c r="C63" s="191">
        <f t="shared" ref="C63:G63" si="13">SUM(C50:C62)</f>
        <v>0</v>
      </c>
      <c r="D63" s="191">
        <f t="shared" si="13"/>
        <v>0</v>
      </c>
      <c r="E63" s="191">
        <f t="shared" si="13"/>
        <v>0</v>
      </c>
      <c r="F63" s="191">
        <f t="shared" si="13"/>
        <v>0</v>
      </c>
      <c r="G63" s="191">
        <f t="shared" si="13"/>
        <v>0</v>
      </c>
      <c r="H63" s="191">
        <f>SUM(H50:H62)</f>
        <v>0</v>
      </c>
      <c r="I63" s="191">
        <f t="shared" ref="I63:J63" si="14">SUM(I50:I62)</f>
        <v>0</v>
      </c>
      <c r="J63" s="191">
        <f t="shared" si="14"/>
        <v>0</v>
      </c>
      <c r="K63" s="245">
        <f>SUM(K50:K62)</f>
        <v>0</v>
      </c>
    </row>
    <row r="64" spans="1:11" s="192" customFormat="1" ht="14.5" thickBot="1" x14ac:dyDescent="0.35">
      <c r="A64" s="194" t="str">
        <f>'BAU cash flow forecast'!A63</f>
        <v>Money market instruments and government securities, excluding amounts held for minimum regulatory capital purposes</v>
      </c>
      <c r="B64" s="201" t="str">
        <f>B49</f>
        <v>Name of institution</v>
      </c>
      <c r="C64" s="193"/>
      <c r="D64" s="193"/>
      <c r="E64" s="193"/>
      <c r="F64" s="193"/>
      <c r="G64" s="193"/>
      <c r="H64" s="193"/>
      <c r="I64" s="193"/>
      <c r="J64" s="193"/>
      <c r="K64" s="193"/>
    </row>
    <row r="65" spans="1:11" s="192" customFormat="1" x14ac:dyDescent="0.3">
      <c r="A65" s="251">
        <f>'BAU cash flow forecast'!A64</f>
        <v>0</v>
      </c>
      <c r="B65" s="251">
        <f>'BAU cash flow forecast'!B64</f>
        <v>0</v>
      </c>
      <c r="C65" s="292">
        <f>'BAU cash flow forecast'!C64*'Stress scenarios &amp; assumptions'!D63</f>
        <v>0</v>
      </c>
      <c r="D65" s="292">
        <f>'BAU cash flow forecast'!D64*'Stress scenarios &amp; assumptions'!E63</f>
        <v>0</v>
      </c>
      <c r="E65" s="292">
        <f>'BAU cash flow forecast'!E64*'Stress scenarios &amp; assumptions'!F63</f>
        <v>0</v>
      </c>
      <c r="F65" s="292">
        <f>'BAU cash flow forecast'!F64*'Stress scenarios &amp; assumptions'!G63</f>
        <v>0</v>
      </c>
      <c r="G65" s="292">
        <f>'BAU cash flow forecast'!G64*'Stress scenarios &amp; assumptions'!H63</f>
        <v>0</v>
      </c>
      <c r="H65" s="292">
        <f>'BAU cash flow forecast'!H64*'Stress scenarios &amp; assumptions'!I63</f>
        <v>0</v>
      </c>
      <c r="I65" s="292">
        <f>'BAU cash flow forecast'!I64*'Stress scenarios &amp; assumptions'!J63</f>
        <v>0</v>
      </c>
      <c r="J65" s="292">
        <f>'BAU cash flow forecast'!J64*'Stress scenarios &amp; assumptions'!K63</f>
        <v>0</v>
      </c>
      <c r="K65" s="256">
        <f t="shared" ref="K65:K72" si="15">SUM(C65:J65)</f>
        <v>0</v>
      </c>
    </row>
    <row r="66" spans="1:11" s="192" customFormat="1" x14ac:dyDescent="0.3">
      <c r="A66" s="251">
        <f>'BAU cash flow forecast'!A65</f>
        <v>0</v>
      </c>
      <c r="B66" s="251">
        <f>'BAU cash flow forecast'!B65</f>
        <v>0</v>
      </c>
      <c r="C66" s="292">
        <f>'BAU cash flow forecast'!C65*'Stress scenarios &amp; assumptions'!D64</f>
        <v>0</v>
      </c>
      <c r="D66" s="292">
        <f>'BAU cash flow forecast'!D65*'Stress scenarios &amp; assumptions'!E64</f>
        <v>0</v>
      </c>
      <c r="E66" s="292">
        <f>'BAU cash flow forecast'!E65*'Stress scenarios &amp; assumptions'!F64</f>
        <v>0</v>
      </c>
      <c r="F66" s="292">
        <f>'BAU cash flow forecast'!F65*'Stress scenarios &amp; assumptions'!G64</f>
        <v>0</v>
      </c>
      <c r="G66" s="292">
        <f>'BAU cash flow forecast'!G65*'Stress scenarios &amp; assumptions'!H64</f>
        <v>0</v>
      </c>
      <c r="H66" s="292">
        <f>'BAU cash flow forecast'!H65*'Stress scenarios &amp; assumptions'!I64</f>
        <v>0</v>
      </c>
      <c r="I66" s="292">
        <f>'BAU cash flow forecast'!I65*'Stress scenarios &amp; assumptions'!J64</f>
        <v>0</v>
      </c>
      <c r="J66" s="292">
        <f>'BAU cash flow forecast'!J65*'Stress scenarios &amp; assumptions'!K64</f>
        <v>0</v>
      </c>
      <c r="K66" s="257">
        <f t="shared" si="15"/>
        <v>0</v>
      </c>
    </row>
    <row r="67" spans="1:11" s="192" customFormat="1" x14ac:dyDescent="0.3">
      <c r="A67" s="251">
        <f>'BAU cash flow forecast'!A66</f>
        <v>0</v>
      </c>
      <c r="B67" s="251">
        <f>'BAU cash flow forecast'!B66</f>
        <v>0</v>
      </c>
      <c r="C67" s="292">
        <f>'BAU cash flow forecast'!C66*'Stress scenarios &amp; assumptions'!D65</f>
        <v>0</v>
      </c>
      <c r="D67" s="292">
        <f>'BAU cash flow forecast'!D66*'Stress scenarios &amp; assumptions'!E65</f>
        <v>0</v>
      </c>
      <c r="E67" s="292">
        <f>'BAU cash flow forecast'!E66*'Stress scenarios &amp; assumptions'!F65</f>
        <v>0</v>
      </c>
      <c r="F67" s="292">
        <f>'BAU cash flow forecast'!F66*'Stress scenarios &amp; assumptions'!G65</f>
        <v>0</v>
      </c>
      <c r="G67" s="292">
        <f>'BAU cash flow forecast'!G66*'Stress scenarios &amp; assumptions'!H65</f>
        <v>0</v>
      </c>
      <c r="H67" s="292">
        <f>'BAU cash flow forecast'!H66*'Stress scenarios &amp; assumptions'!I65</f>
        <v>0</v>
      </c>
      <c r="I67" s="292">
        <f>'BAU cash flow forecast'!I66*'Stress scenarios &amp; assumptions'!J65</f>
        <v>0</v>
      </c>
      <c r="J67" s="292">
        <f>'BAU cash flow forecast'!J66*'Stress scenarios &amp; assumptions'!K65</f>
        <v>0</v>
      </c>
      <c r="K67" s="257">
        <f t="shared" si="15"/>
        <v>0</v>
      </c>
    </row>
    <row r="68" spans="1:11" s="192" customFormat="1" x14ac:dyDescent="0.3">
      <c r="A68" s="251">
        <f>'BAU cash flow forecast'!A67</f>
        <v>0</v>
      </c>
      <c r="B68" s="251">
        <f>'BAU cash flow forecast'!B67</f>
        <v>0</v>
      </c>
      <c r="C68" s="292">
        <f>'BAU cash flow forecast'!C67*'Stress scenarios &amp; assumptions'!D66</f>
        <v>0</v>
      </c>
      <c r="D68" s="292">
        <f>'BAU cash flow forecast'!D67*'Stress scenarios &amp; assumptions'!E66</f>
        <v>0</v>
      </c>
      <c r="E68" s="292">
        <f>'BAU cash flow forecast'!E67*'Stress scenarios &amp; assumptions'!F66</f>
        <v>0</v>
      </c>
      <c r="F68" s="292">
        <f>'BAU cash flow forecast'!F67*'Stress scenarios &amp; assumptions'!G66</f>
        <v>0</v>
      </c>
      <c r="G68" s="292">
        <f>'BAU cash flow forecast'!G67*'Stress scenarios &amp; assumptions'!H66</f>
        <v>0</v>
      </c>
      <c r="H68" s="292">
        <f>'BAU cash flow forecast'!H67*'Stress scenarios &amp; assumptions'!I66</f>
        <v>0</v>
      </c>
      <c r="I68" s="292">
        <f>'BAU cash flow forecast'!I67*'Stress scenarios &amp; assumptions'!J66</f>
        <v>0</v>
      </c>
      <c r="J68" s="292">
        <f>'BAU cash flow forecast'!J67*'Stress scenarios &amp; assumptions'!K66</f>
        <v>0</v>
      </c>
      <c r="K68" s="257">
        <f t="shared" si="15"/>
        <v>0</v>
      </c>
    </row>
    <row r="69" spans="1:11" s="192" customFormat="1" x14ac:dyDescent="0.3">
      <c r="A69" s="251">
        <f>'BAU cash flow forecast'!A68</f>
        <v>0</v>
      </c>
      <c r="B69" s="251">
        <f>'BAU cash flow forecast'!B68</f>
        <v>0</v>
      </c>
      <c r="C69" s="292">
        <f>'BAU cash flow forecast'!C68*'Stress scenarios &amp; assumptions'!D67</f>
        <v>0</v>
      </c>
      <c r="D69" s="292">
        <f>'BAU cash flow forecast'!D68*'Stress scenarios &amp; assumptions'!E67</f>
        <v>0</v>
      </c>
      <c r="E69" s="292">
        <f>'BAU cash flow forecast'!E68*'Stress scenarios &amp; assumptions'!F67</f>
        <v>0</v>
      </c>
      <c r="F69" s="292">
        <f>'BAU cash flow forecast'!F68*'Stress scenarios &amp; assumptions'!G67</f>
        <v>0</v>
      </c>
      <c r="G69" s="292">
        <f>'BAU cash flow forecast'!G68*'Stress scenarios &amp; assumptions'!H67</f>
        <v>0</v>
      </c>
      <c r="H69" s="292">
        <f>'BAU cash flow forecast'!H68*'Stress scenarios &amp; assumptions'!I67</f>
        <v>0</v>
      </c>
      <c r="I69" s="292">
        <f>'BAU cash flow forecast'!I68*'Stress scenarios &amp; assumptions'!J67</f>
        <v>0</v>
      </c>
      <c r="J69" s="292">
        <f>'BAU cash flow forecast'!J68*'Stress scenarios &amp; assumptions'!K67</f>
        <v>0</v>
      </c>
      <c r="K69" s="257">
        <f t="shared" si="15"/>
        <v>0</v>
      </c>
    </row>
    <row r="70" spans="1:11" s="192" customFormat="1" x14ac:dyDescent="0.3">
      <c r="A70" s="251">
        <f>'BAU cash flow forecast'!A69</f>
        <v>0</v>
      </c>
      <c r="B70" s="251">
        <f>'BAU cash flow forecast'!B69</f>
        <v>0</v>
      </c>
      <c r="C70" s="292">
        <f>'BAU cash flow forecast'!C69*'Stress scenarios &amp; assumptions'!D68</f>
        <v>0</v>
      </c>
      <c r="D70" s="292">
        <f>'BAU cash flow forecast'!D69*'Stress scenarios &amp; assumptions'!E68</f>
        <v>0</v>
      </c>
      <c r="E70" s="292">
        <f>'BAU cash flow forecast'!E69*'Stress scenarios &amp; assumptions'!F68</f>
        <v>0</v>
      </c>
      <c r="F70" s="292">
        <f>'BAU cash flow forecast'!F69*'Stress scenarios &amp; assumptions'!G68</f>
        <v>0</v>
      </c>
      <c r="G70" s="292">
        <f>'BAU cash flow forecast'!G69*'Stress scenarios &amp; assumptions'!H68</f>
        <v>0</v>
      </c>
      <c r="H70" s="292">
        <f>'BAU cash flow forecast'!H69*'Stress scenarios &amp; assumptions'!I68</f>
        <v>0</v>
      </c>
      <c r="I70" s="292">
        <f>'BAU cash flow forecast'!I69*'Stress scenarios &amp; assumptions'!J68</f>
        <v>0</v>
      </c>
      <c r="J70" s="292">
        <f>'BAU cash flow forecast'!J69*'Stress scenarios &amp; assumptions'!K68</f>
        <v>0</v>
      </c>
      <c r="K70" s="257">
        <f t="shared" si="15"/>
        <v>0</v>
      </c>
    </row>
    <row r="71" spans="1:11" s="192" customFormat="1" x14ac:dyDescent="0.3">
      <c r="A71" s="251">
        <f>'BAU cash flow forecast'!A70</f>
        <v>0</v>
      </c>
      <c r="B71" s="251">
        <f>'BAU cash flow forecast'!B70</f>
        <v>0</v>
      </c>
      <c r="C71" s="292">
        <f>'BAU cash flow forecast'!C70*'Stress scenarios &amp; assumptions'!D69</f>
        <v>0</v>
      </c>
      <c r="D71" s="292">
        <f>'BAU cash flow forecast'!D70*'Stress scenarios &amp; assumptions'!E69</f>
        <v>0</v>
      </c>
      <c r="E71" s="292">
        <f>'BAU cash flow forecast'!E70*'Stress scenarios &amp; assumptions'!F69</f>
        <v>0</v>
      </c>
      <c r="F71" s="292">
        <f>'BAU cash flow forecast'!F70*'Stress scenarios &amp; assumptions'!G69</f>
        <v>0</v>
      </c>
      <c r="G71" s="292">
        <f>'BAU cash flow forecast'!G70*'Stress scenarios &amp; assumptions'!H69</f>
        <v>0</v>
      </c>
      <c r="H71" s="292">
        <f>'BAU cash flow forecast'!H70*'Stress scenarios &amp; assumptions'!I69</f>
        <v>0</v>
      </c>
      <c r="I71" s="292">
        <f>'BAU cash flow forecast'!I70*'Stress scenarios &amp; assumptions'!J69</f>
        <v>0</v>
      </c>
      <c r="J71" s="292">
        <f>'BAU cash flow forecast'!J70*'Stress scenarios &amp; assumptions'!K69</f>
        <v>0</v>
      </c>
      <c r="K71" s="257">
        <f t="shared" si="15"/>
        <v>0</v>
      </c>
    </row>
    <row r="72" spans="1:11" s="192" customFormat="1" ht="14.5" thickBot="1" x14ac:dyDescent="0.35">
      <c r="A72" s="251">
        <f>'BAU cash flow forecast'!A71</f>
        <v>0</v>
      </c>
      <c r="B72" s="251">
        <f>'BAU cash flow forecast'!B71</f>
        <v>0</v>
      </c>
      <c r="C72" s="292">
        <f>'BAU cash flow forecast'!C71*'Stress scenarios &amp; assumptions'!D70</f>
        <v>0</v>
      </c>
      <c r="D72" s="292">
        <f>'BAU cash flow forecast'!D71*'Stress scenarios &amp; assumptions'!E70</f>
        <v>0</v>
      </c>
      <c r="E72" s="292">
        <f>'BAU cash flow forecast'!E71*'Stress scenarios &amp; assumptions'!F70</f>
        <v>0</v>
      </c>
      <c r="F72" s="292">
        <f>'BAU cash flow forecast'!F71*'Stress scenarios &amp; assumptions'!G70</f>
        <v>0</v>
      </c>
      <c r="G72" s="292">
        <f>'BAU cash flow forecast'!G71*'Stress scenarios &amp; assumptions'!H70</f>
        <v>0</v>
      </c>
      <c r="H72" s="292">
        <f>'BAU cash flow forecast'!H71*'Stress scenarios &amp; assumptions'!I70</f>
        <v>0</v>
      </c>
      <c r="I72" s="292">
        <f>'BAU cash flow forecast'!I71*'Stress scenarios &amp; assumptions'!J70</f>
        <v>0</v>
      </c>
      <c r="J72" s="292">
        <f>'BAU cash flow forecast'!J71*'Stress scenarios &amp; assumptions'!K70</f>
        <v>0</v>
      </c>
      <c r="K72" s="258">
        <f t="shared" si="15"/>
        <v>0</v>
      </c>
    </row>
    <row r="73" spans="1:11" s="192" customFormat="1" ht="14.5" thickBot="1" x14ac:dyDescent="0.35">
      <c r="B73" s="203"/>
      <c r="C73" s="244">
        <f t="shared" ref="C73:J73" si="16">SUM(C65:C72)</f>
        <v>0</v>
      </c>
      <c r="D73" s="244">
        <f t="shared" si="16"/>
        <v>0</v>
      </c>
      <c r="E73" s="244">
        <f t="shared" si="16"/>
        <v>0</v>
      </c>
      <c r="F73" s="244">
        <f t="shared" si="16"/>
        <v>0</v>
      </c>
      <c r="G73" s="244">
        <f t="shared" si="16"/>
        <v>0</v>
      </c>
      <c r="H73" s="244">
        <f t="shared" si="16"/>
        <v>0</v>
      </c>
      <c r="I73" s="244">
        <f t="shared" si="16"/>
        <v>0</v>
      </c>
      <c r="J73" s="244">
        <f t="shared" si="16"/>
        <v>0</v>
      </c>
      <c r="K73" s="259">
        <f>SUM(K65:K72)</f>
        <v>0</v>
      </c>
    </row>
    <row r="74" spans="1:11" s="192" customFormat="1" ht="14.5" thickBot="1" x14ac:dyDescent="0.35">
      <c r="A74" s="194" t="s">
        <v>64</v>
      </c>
      <c r="B74" s="196"/>
      <c r="C74" s="191">
        <f>C43+C63+C73</f>
        <v>0</v>
      </c>
      <c r="D74" s="191">
        <f t="shared" ref="D74:G74" si="17">D43+D63+D73</f>
        <v>0</v>
      </c>
      <c r="E74" s="191">
        <f t="shared" si="17"/>
        <v>0</v>
      </c>
      <c r="F74" s="191">
        <f t="shared" si="17"/>
        <v>0</v>
      </c>
      <c r="G74" s="191">
        <f t="shared" si="17"/>
        <v>0</v>
      </c>
      <c r="H74" s="191">
        <f>H43+H63+H73</f>
        <v>0</v>
      </c>
      <c r="I74" s="191">
        <f t="shared" ref="I74:J74" si="18">I43+I63+I73</f>
        <v>0</v>
      </c>
      <c r="J74" s="191">
        <f t="shared" si="18"/>
        <v>0</v>
      </c>
      <c r="K74" s="191">
        <f>K43+K63+K73</f>
        <v>0</v>
      </c>
    </row>
    <row r="75" spans="1:11" s="192" customFormat="1" ht="14.5" thickBot="1" x14ac:dyDescent="0.35">
      <c r="A75" s="194" t="s">
        <v>65</v>
      </c>
      <c r="B75" s="195"/>
      <c r="C75" s="191">
        <f>C74</f>
        <v>0</v>
      </c>
      <c r="D75" s="191">
        <f t="shared" ref="D75:H75" si="19">C75+D74</f>
        <v>0</v>
      </c>
      <c r="E75" s="191">
        <f t="shared" si="19"/>
        <v>0</v>
      </c>
      <c r="F75" s="191">
        <f t="shared" si="19"/>
        <v>0</v>
      </c>
      <c r="G75" s="191">
        <f t="shared" si="19"/>
        <v>0</v>
      </c>
      <c r="H75" s="191">
        <f t="shared" si="19"/>
        <v>0</v>
      </c>
      <c r="I75" s="191">
        <f t="shared" ref="I75" si="20">H75+I74</f>
        <v>0</v>
      </c>
      <c r="J75" s="191">
        <f t="shared" ref="J75" si="21">I75+J74</f>
        <v>0</v>
      </c>
      <c r="K75" s="191">
        <f>J75</f>
        <v>0</v>
      </c>
    </row>
    <row r="76" spans="1:11" s="192" customFormat="1" ht="14.5" thickBot="1" x14ac:dyDescent="0.35">
      <c r="B76" s="203"/>
      <c r="C76" s="233"/>
      <c r="D76" s="233"/>
      <c r="E76" s="233"/>
      <c r="F76" s="233"/>
      <c r="G76" s="233"/>
      <c r="H76" s="233"/>
      <c r="I76" s="233"/>
      <c r="J76" s="233"/>
      <c r="K76" s="233"/>
    </row>
    <row r="77" spans="1:11" s="192" customFormat="1" ht="27.5" customHeight="1" thickBot="1" x14ac:dyDescent="0.35">
      <c r="A77" s="197" t="s">
        <v>66</v>
      </c>
      <c r="B77" s="198"/>
      <c r="C77" s="183" t="str">
        <f>C13</f>
        <v>Next day</v>
      </c>
      <c r="D77" s="183" t="str">
        <f t="shared" ref="D77:I77" si="22">D13</f>
        <v>Day2</v>
      </c>
      <c r="E77" s="183" t="str">
        <f t="shared" si="22"/>
        <v>Day 3</v>
      </c>
      <c r="F77" s="183" t="str">
        <f t="shared" si="22"/>
        <v xml:space="preserve">Day 4 to day 7 </v>
      </c>
      <c r="G77" s="183" t="str">
        <f t="shared" si="22"/>
        <v>Day 8 to 1 Month</v>
      </c>
      <c r="H77" s="183" t="str">
        <f t="shared" si="22"/>
        <v>More than 1 month to 2 months</v>
      </c>
      <c r="I77" s="183" t="str">
        <f t="shared" si="22"/>
        <v>More than 2 months to 6 months</v>
      </c>
      <c r="J77" s="183" t="str">
        <f>J117</f>
        <v>More than 6 months to 12 months</v>
      </c>
      <c r="K77" s="247" t="s">
        <v>61</v>
      </c>
    </row>
    <row r="78" spans="1:11" s="192" customFormat="1" x14ac:dyDescent="0.3">
      <c r="A78" s="201"/>
      <c r="B78" s="203"/>
      <c r="C78" s="254"/>
      <c r="D78" s="254"/>
      <c r="E78" s="254"/>
      <c r="F78" s="254"/>
      <c r="G78" s="254"/>
      <c r="H78" s="254"/>
      <c r="I78" s="254"/>
      <c r="J78" s="254"/>
      <c r="K78" s="254"/>
    </row>
    <row r="79" spans="1:11" s="192" customFormat="1" x14ac:dyDescent="0.3">
      <c r="A79" s="194" t="s">
        <v>212</v>
      </c>
      <c r="B79" s="203"/>
      <c r="C79" s="202"/>
      <c r="D79" s="202"/>
      <c r="E79" s="202"/>
      <c r="F79" s="202"/>
      <c r="G79" s="202"/>
      <c r="H79" s="202"/>
      <c r="I79" s="202"/>
      <c r="J79" s="202"/>
      <c r="K79" s="202"/>
    </row>
    <row r="80" spans="1:11" s="192" customFormat="1" x14ac:dyDescent="0.3">
      <c r="A80" s="204" t="s">
        <v>68</v>
      </c>
      <c r="B80" s="203"/>
      <c r="C80" s="202"/>
      <c r="D80" s="202"/>
      <c r="E80" s="202"/>
      <c r="F80" s="202"/>
      <c r="G80" s="202"/>
      <c r="H80" s="202"/>
      <c r="I80" s="202"/>
      <c r="J80" s="202"/>
      <c r="K80" s="202"/>
    </row>
    <row r="81" spans="1:11" s="192" customFormat="1" x14ac:dyDescent="0.3">
      <c r="A81" s="194" t="s">
        <v>213</v>
      </c>
      <c r="B81" s="201" t="s">
        <v>70</v>
      </c>
      <c r="C81" s="202"/>
      <c r="D81" s="202"/>
      <c r="E81" s="202"/>
      <c r="F81" s="202"/>
      <c r="G81" s="202"/>
      <c r="H81" s="202"/>
      <c r="I81" s="202"/>
      <c r="J81" s="202"/>
      <c r="K81" s="261"/>
    </row>
    <row r="82" spans="1:11" s="192" customFormat="1" x14ac:dyDescent="0.3">
      <c r="A82" s="251">
        <f>'BAU cash flow forecast'!A82</f>
        <v>0</v>
      </c>
      <c r="B82" s="251">
        <f>'BAU cash flow forecast'!B82</f>
        <v>0</v>
      </c>
      <c r="C82" s="292">
        <f>'BAU cash flow forecast'!C82*'Stress scenarios &amp; assumptions'!D81</f>
        <v>0</v>
      </c>
      <c r="D82" s="292">
        <f>'BAU cash flow forecast'!D82*'Stress scenarios &amp; assumptions'!E81</f>
        <v>0</v>
      </c>
      <c r="E82" s="292">
        <f>'BAU cash flow forecast'!E82*'Stress scenarios &amp; assumptions'!F81</f>
        <v>0</v>
      </c>
      <c r="F82" s="292">
        <f>'BAU cash flow forecast'!F82*'Stress scenarios &amp; assumptions'!G81</f>
        <v>0</v>
      </c>
      <c r="G82" s="292">
        <f>'BAU cash flow forecast'!G82*'Stress scenarios &amp; assumptions'!H81</f>
        <v>0</v>
      </c>
      <c r="H82" s="292">
        <f>'BAU cash flow forecast'!H82*'Stress scenarios &amp; assumptions'!I81</f>
        <v>0</v>
      </c>
      <c r="I82" s="292">
        <f>'BAU cash flow forecast'!I82*'Stress scenarios &amp; assumptions'!J81</f>
        <v>0</v>
      </c>
      <c r="J82" s="292">
        <f>'BAU cash flow forecast'!J82*'Stress scenarios &amp; assumptions'!K81</f>
        <v>0</v>
      </c>
      <c r="K82" s="188">
        <f t="shared" ref="K82:K91" si="23">SUM(C82:J82)</f>
        <v>0</v>
      </c>
    </row>
    <row r="83" spans="1:11" s="192" customFormat="1" x14ac:dyDescent="0.3">
      <c r="A83" s="251">
        <f>'BAU cash flow forecast'!A83</f>
        <v>0</v>
      </c>
      <c r="B83" s="251">
        <f>'BAU cash flow forecast'!B83</f>
        <v>0</v>
      </c>
      <c r="C83" s="292">
        <f>'BAU cash flow forecast'!C83*'Stress scenarios &amp; assumptions'!D82</f>
        <v>0</v>
      </c>
      <c r="D83" s="292">
        <f>'BAU cash flow forecast'!D83*'Stress scenarios &amp; assumptions'!E82</f>
        <v>0</v>
      </c>
      <c r="E83" s="292">
        <f>'BAU cash flow forecast'!E83*'Stress scenarios &amp; assumptions'!F82</f>
        <v>0</v>
      </c>
      <c r="F83" s="292">
        <f>'BAU cash flow forecast'!F83*'Stress scenarios &amp; assumptions'!G82</f>
        <v>0</v>
      </c>
      <c r="G83" s="292">
        <f>'BAU cash flow forecast'!G83*'Stress scenarios &amp; assumptions'!H82</f>
        <v>0</v>
      </c>
      <c r="H83" s="292">
        <f>'BAU cash flow forecast'!H83*'Stress scenarios &amp; assumptions'!I82</f>
        <v>0</v>
      </c>
      <c r="I83" s="292">
        <f>'BAU cash flow forecast'!I83*'Stress scenarios &amp; assumptions'!J82</f>
        <v>0</v>
      </c>
      <c r="J83" s="292">
        <f>'BAU cash flow forecast'!J83*'Stress scenarios &amp; assumptions'!K82</f>
        <v>0</v>
      </c>
      <c r="K83" s="188">
        <f t="shared" si="23"/>
        <v>0</v>
      </c>
    </row>
    <row r="84" spans="1:11" s="192" customFormat="1" x14ac:dyDescent="0.3">
      <c r="A84" s="251">
        <f>'BAU cash flow forecast'!A84</f>
        <v>0</v>
      </c>
      <c r="B84" s="251">
        <f>'BAU cash flow forecast'!B84</f>
        <v>0</v>
      </c>
      <c r="C84" s="292">
        <f>'BAU cash flow forecast'!C84*'Stress scenarios &amp; assumptions'!D83</f>
        <v>0</v>
      </c>
      <c r="D84" s="292">
        <f>'BAU cash flow forecast'!D84*'Stress scenarios &amp; assumptions'!E83</f>
        <v>0</v>
      </c>
      <c r="E84" s="292">
        <f>'BAU cash flow forecast'!E84*'Stress scenarios &amp; assumptions'!F83</f>
        <v>0</v>
      </c>
      <c r="F84" s="292">
        <f>'BAU cash flow forecast'!F84*'Stress scenarios &amp; assumptions'!G83</f>
        <v>0</v>
      </c>
      <c r="G84" s="292">
        <f>'BAU cash flow forecast'!G84*'Stress scenarios &amp; assumptions'!H83</f>
        <v>0</v>
      </c>
      <c r="H84" s="292">
        <f>'BAU cash flow forecast'!H84*'Stress scenarios &amp; assumptions'!I83</f>
        <v>0</v>
      </c>
      <c r="I84" s="292">
        <f>'BAU cash flow forecast'!I84*'Stress scenarios &amp; assumptions'!J83</f>
        <v>0</v>
      </c>
      <c r="J84" s="292">
        <f>'BAU cash flow forecast'!J84*'Stress scenarios &amp; assumptions'!K83</f>
        <v>0</v>
      </c>
      <c r="K84" s="188">
        <f t="shared" si="23"/>
        <v>0</v>
      </c>
    </row>
    <row r="85" spans="1:11" s="192" customFormat="1" x14ac:dyDescent="0.3">
      <c r="A85" s="251">
        <f>'BAU cash flow forecast'!A85</f>
        <v>0</v>
      </c>
      <c r="B85" s="251">
        <f>'BAU cash flow forecast'!B85</f>
        <v>0</v>
      </c>
      <c r="C85" s="292">
        <f>'BAU cash flow forecast'!C85*'Stress scenarios &amp; assumptions'!D84</f>
        <v>0</v>
      </c>
      <c r="D85" s="292">
        <f>'BAU cash flow forecast'!D85*'Stress scenarios &amp; assumptions'!E84</f>
        <v>0</v>
      </c>
      <c r="E85" s="292">
        <f>'BAU cash flow forecast'!E85*'Stress scenarios &amp; assumptions'!F84</f>
        <v>0</v>
      </c>
      <c r="F85" s="292">
        <f>'BAU cash flow forecast'!F85*'Stress scenarios &amp; assumptions'!G84</f>
        <v>0</v>
      </c>
      <c r="G85" s="292">
        <f>'BAU cash flow forecast'!G85*'Stress scenarios &amp; assumptions'!H84</f>
        <v>0</v>
      </c>
      <c r="H85" s="292">
        <f>'BAU cash flow forecast'!H85*'Stress scenarios &amp; assumptions'!I84</f>
        <v>0</v>
      </c>
      <c r="I85" s="292">
        <f>'BAU cash flow forecast'!I85*'Stress scenarios &amp; assumptions'!J84</f>
        <v>0</v>
      </c>
      <c r="J85" s="292">
        <f>'BAU cash flow forecast'!J85*'Stress scenarios &amp; assumptions'!K84</f>
        <v>0</v>
      </c>
      <c r="K85" s="188">
        <f t="shared" si="23"/>
        <v>0</v>
      </c>
    </row>
    <row r="86" spans="1:11" s="192" customFormat="1" x14ac:dyDescent="0.3">
      <c r="A86" s="251">
        <f>'BAU cash flow forecast'!A86</f>
        <v>0</v>
      </c>
      <c r="B86" s="251">
        <f>'BAU cash flow forecast'!B86</f>
        <v>0</v>
      </c>
      <c r="C86" s="292">
        <f>'BAU cash flow forecast'!C86*'Stress scenarios &amp; assumptions'!D85</f>
        <v>0</v>
      </c>
      <c r="D86" s="292">
        <f>'BAU cash flow forecast'!D86*'Stress scenarios &amp; assumptions'!E85</f>
        <v>0</v>
      </c>
      <c r="E86" s="292">
        <f>'BAU cash flow forecast'!E86*'Stress scenarios &amp; assumptions'!F85</f>
        <v>0</v>
      </c>
      <c r="F86" s="292">
        <f>'BAU cash flow forecast'!F86*'Stress scenarios &amp; assumptions'!G85</f>
        <v>0</v>
      </c>
      <c r="G86" s="292">
        <f>'BAU cash flow forecast'!G86*'Stress scenarios &amp; assumptions'!H85</f>
        <v>0</v>
      </c>
      <c r="H86" s="292">
        <f>'BAU cash flow forecast'!H86*'Stress scenarios &amp; assumptions'!I85</f>
        <v>0</v>
      </c>
      <c r="I86" s="292">
        <f>'BAU cash flow forecast'!I86*'Stress scenarios &amp; assumptions'!J85</f>
        <v>0</v>
      </c>
      <c r="J86" s="292">
        <f>'BAU cash flow forecast'!J86*'Stress scenarios &amp; assumptions'!K85</f>
        <v>0</v>
      </c>
      <c r="K86" s="188">
        <f t="shared" si="23"/>
        <v>0</v>
      </c>
    </row>
    <row r="87" spans="1:11" s="192" customFormat="1" x14ac:dyDescent="0.3">
      <c r="A87" s="251">
        <f>'BAU cash flow forecast'!A87</f>
        <v>0</v>
      </c>
      <c r="B87" s="251">
        <f>'BAU cash flow forecast'!B87</f>
        <v>0</v>
      </c>
      <c r="C87" s="292">
        <f>'BAU cash flow forecast'!C87*'Stress scenarios &amp; assumptions'!D86</f>
        <v>0</v>
      </c>
      <c r="D87" s="292">
        <f>'BAU cash flow forecast'!D87*'Stress scenarios &amp; assumptions'!E86</f>
        <v>0</v>
      </c>
      <c r="E87" s="292">
        <f>'BAU cash flow forecast'!E87*'Stress scenarios &amp; assumptions'!F86</f>
        <v>0</v>
      </c>
      <c r="F87" s="292">
        <f>'BAU cash flow forecast'!F87*'Stress scenarios &amp; assumptions'!G86</f>
        <v>0</v>
      </c>
      <c r="G87" s="292">
        <f>'BAU cash flow forecast'!G87*'Stress scenarios &amp; assumptions'!H86</f>
        <v>0</v>
      </c>
      <c r="H87" s="292">
        <f>'BAU cash flow forecast'!H87*'Stress scenarios &amp; assumptions'!I86</f>
        <v>0</v>
      </c>
      <c r="I87" s="292">
        <f>'BAU cash flow forecast'!I87*'Stress scenarios &amp; assumptions'!J86</f>
        <v>0</v>
      </c>
      <c r="J87" s="292">
        <f>'BAU cash flow forecast'!J87*'Stress scenarios &amp; assumptions'!K86</f>
        <v>0</v>
      </c>
      <c r="K87" s="188">
        <f t="shared" si="23"/>
        <v>0</v>
      </c>
    </row>
    <row r="88" spans="1:11" s="192" customFormat="1" x14ac:dyDescent="0.3">
      <c r="A88" s="251">
        <f>'BAU cash flow forecast'!A88</f>
        <v>0</v>
      </c>
      <c r="B88" s="251">
        <f>'BAU cash flow forecast'!B88</f>
        <v>0</v>
      </c>
      <c r="C88" s="292">
        <f>'BAU cash flow forecast'!C88*'Stress scenarios &amp; assumptions'!D87</f>
        <v>0</v>
      </c>
      <c r="D88" s="292">
        <f>'BAU cash flow forecast'!D88*'Stress scenarios &amp; assumptions'!E87</f>
        <v>0</v>
      </c>
      <c r="E88" s="292">
        <f>'BAU cash flow forecast'!E88*'Stress scenarios &amp; assumptions'!F87</f>
        <v>0</v>
      </c>
      <c r="F88" s="292">
        <f>'BAU cash flow forecast'!F88*'Stress scenarios &amp; assumptions'!G87</f>
        <v>0</v>
      </c>
      <c r="G88" s="292">
        <f>'BAU cash flow forecast'!G88*'Stress scenarios &amp; assumptions'!H87</f>
        <v>0</v>
      </c>
      <c r="H88" s="292">
        <f>'BAU cash flow forecast'!H88*'Stress scenarios &amp; assumptions'!I87</f>
        <v>0</v>
      </c>
      <c r="I88" s="292">
        <f>'BAU cash flow forecast'!I88*'Stress scenarios &amp; assumptions'!J87</f>
        <v>0</v>
      </c>
      <c r="J88" s="292">
        <f>'BAU cash flow forecast'!J88*'Stress scenarios &amp; assumptions'!K87</f>
        <v>0</v>
      </c>
      <c r="K88" s="188">
        <f t="shared" si="23"/>
        <v>0</v>
      </c>
    </row>
    <row r="89" spans="1:11" s="192" customFormat="1" x14ac:dyDescent="0.3">
      <c r="A89" s="251">
        <f>'BAU cash flow forecast'!A89</f>
        <v>0</v>
      </c>
      <c r="B89" s="251">
        <f>'BAU cash flow forecast'!B89</f>
        <v>0</v>
      </c>
      <c r="C89" s="292">
        <f>'BAU cash flow forecast'!C89*'Stress scenarios &amp; assumptions'!D88</f>
        <v>0</v>
      </c>
      <c r="D89" s="292">
        <f>'BAU cash flow forecast'!D89*'Stress scenarios &amp; assumptions'!E88</f>
        <v>0</v>
      </c>
      <c r="E89" s="292">
        <f>'BAU cash flow forecast'!E89*'Stress scenarios &amp; assumptions'!F88</f>
        <v>0</v>
      </c>
      <c r="F89" s="292">
        <f>'BAU cash flow forecast'!F89*'Stress scenarios &amp; assumptions'!G88</f>
        <v>0</v>
      </c>
      <c r="G89" s="292">
        <f>'BAU cash flow forecast'!G89*'Stress scenarios &amp; assumptions'!H88</f>
        <v>0</v>
      </c>
      <c r="H89" s="292">
        <f>'BAU cash flow forecast'!H89*'Stress scenarios &amp; assumptions'!I88</f>
        <v>0</v>
      </c>
      <c r="I89" s="292">
        <f>'BAU cash flow forecast'!I89*'Stress scenarios &amp; assumptions'!J88</f>
        <v>0</v>
      </c>
      <c r="J89" s="292">
        <f>'BAU cash flow forecast'!J89*'Stress scenarios &amp; assumptions'!K88</f>
        <v>0</v>
      </c>
      <c r="K89" s="188">
        <f t="shared" si="23"/>
        <v>0</v>
      </c>
    </row>
    <row r="90" spans="1:11" s="192" customFormat="1" x14ac:dyDescent="0.3">
      <c r="A90" s="251">
        <f>'BAU cash flow forecast'!A90</f>
        <v>0</v>
      </c>
      <c r="B90" s="251">
        <f>'BAU cash flow forecast'!B90</f>
        <v>0</v>
      </c>
      <c r="C90" s="292">
        <f>'BAU cash flow forecast'!C90*'Stress scenarios &amp; assumptions'!D89</f>
        <v>0</v>
      </c>
      <c r="D90" s="292">
        <f>'BAU cash flow forecast'!D90*'Stress scenarios &amp; assumptions'!E89</f>
        <v>0</v>
      </c>
      <c r="E90" s="292">
        <f>'BAU cash flow forecast'!E90*'Stress scenarios &amp; assumptions'!F89</f>
        <v>0</v>
      </c>
      <c r="F90" s="292">
        <f>'BAU cash flow forecast'!F90*'Stress scenarios &amp; assumptions'!G89</f>
        <v>0</v>
      </c>
      <c r="G90" s="292">
        <f>'BAU cash flow forecast'!G90*'Stress scenarios &amp; assumptions'!H89</f>
        <v>0</v>
      </c>
      <c r="H90" s="292">
        <f>'BAU cash flow forecast'!H90*'Stress scenarios &amp; assumptions'!I89</f>
        <v>0</v>
      </c>
      <c r="I90" s="292">
        <f>'BAU cash flow forecast'!I90*'Stress scenarios &amp; assumptions'!J89</f>
        <v>0</v>
      </c>
      <c r="J90" s="292">
        <f>'BAU cash flow forecast'!J90*'Stress scenarios &amp; assumptions'!K89</f>
        <v>0</v>
      </c>
      <c r="K90" s="188">
        <f t="shared" si="23"/>
        <v>0</v>
      </c>
    </row>
    <row r="91" spans="1:11" s="192" customFormat="1" ht="14.5" thickBot="1" x14ac:dyDescent="0.35">
      <c r="A91" s="251">
        <f>'BAU cash flow forecast'!A91</f>
        <v>0</v>
      </c>
      <c r="B91" s="251">
        <f>'BAU cash flow forecast'!B91</f>
        <v>0</v>
      </c>
      <c r="C91" s="292">
        <f>'BAU cash flow forecast'!C91*'Stress scenarios &amp; assumptions'!D90</f>
        <v>0</v>
      </c>
      <c r="D91" s="292">
        <f>'BAU cash flow forecast'!D91*'Stress scenarios &amp; assumptions'!E90</f>
        <v>0</v>
      </c>
      <c r="E91" s="292">
        <f>'BAU cash flow forecast'!E91*'Stress scenarios &amp; assumptions'!F90</f>
        <v>0</v>
      </c>
      <c r="F91" s="292">
        <f>'BAU cash flow forecast'!F91*'Stress scenarios &amp; assumptions'!G90</f>
        <v>0</v>
      </c>
      <c r="G91" s="292">
        <f>'BAU cash flow forecast'!G91*'Stress scenarios &amp; assumptions'!H90</f>
        <v>0</v>
      </c>
      <c r="H91" s="292">
        <f>'BAU cash flow forecast'!H91*'Stress scenarios &amp; assumptions'!I90</f>
        <v>0</v>
      </c>
      <c r="I91" s="292">
        <f>'BAU cash flow forecast'!I91*'Stress scenarios &amp; assumptions'!J90</f>
        <v>0</v>
      </c>
      <c r="J91" s="292">
        <f>'BAU cash flow forecast'!J91*'Stress scenarios &amp; assumptions'!K90</f>
        <v>0</v>
      </c>
      <c r="K91" s="188">
        <f t="shared" si="23"/>
        <v>0</v>
      </c>
    </row>
    <row r="92" spans="1:11" s="192" customFormat="1" ht="14.5" thickBot="1" x14ac:dyDescent="0.35">
      <c r="B92" s="203"/>
      <c r="C92" s="191">
        <f t="shared" ref="C92:J92" si="24">SUM(C82:C91)</f>
        <v>0</v>
      </c>
      <c r="D92" s="191">
        <f t="shared" si="24"/>
        <v>0</v>
      </c>
      <c r="E92" s="191">
        <f t="shared" si="24"/>
        <v>0</v>
      </c>
      <c r="F92" s="191">
        <f t="shared" si="24"/>
        <v>0</v>
      </c>
      <c r="G92" s="191">
        <f>SUM(G82:G91)</f>
        <v>0</v>
      </c>
      <c r="H92" s="191">
        <f t="shared" si="24"/>
        <v>0</v>
      </c>
      <c r="I92" s="191">
        <f t="shared" si="24"/>
        <v>0</v>
      </c>
      <c r="J92" s="191">
        <f t="shared" si="24"/>
        <v>0</v>
      </c>
      <c r="K92" s="245">
        <f>SUM(K82:K91)</f>
        <v>0</v>
      </c>
    </row>
    <row r="93" spans="1:11" s="192" customFormat="1" x14ac:dyDescent="0.3">
      <c r="A93" s="204" t="s">
        <v>71</v>
      </c>
      <c r="B93" s="201"/>
      <c r="C93" s="205"/>
      <c r="D93" s="205"/>
      <c r="E93" s="205"/>
      <c r="F93" s="205"/>
      <c r="G93" s="205"/>
      <c r="H93" s="205"/>
      <c r="I93" s="205"/>
      <c r="J93" s="205"/>
      <c r="K93" s="260"/>
    </row>
    <row r="94" spans="1:11" s="192" customFormat="1" x14ac:dyDescent="0.3">
      <c r="A94" s="194" t="str">
        <f>A81</f>
        <v>Type of funding (e.g. EQUITY/LOAN)</v>
      </c>
      <c r="B94" s="201" t="s">
        <v>70</v>
      </c>
      <c r="C94" s="202"/>
      <c r="D94" s="202"/>
      <c r="E94" s="202"/>
      <c r="F94" s="202"/>
      <c r="G94" s="202"/>
      <c r="H94" s="202"/>
      <c r="I94" s="202"/>
      <c r="J94" s="202"/>
      <c r="K94" s="261"/>
    </row>
    <row r="95" spans="1:11" s="192" customFormat="1" x14ac:dyDescent="0.3">
      <c r="A95" s="251">
        <f>'BAU cash flow forecast'!A95</f>
        <v>0</v>
      </c>
      <c r="B95" s="251">
        <f>'BAU cash flow forecast'!B95</f>
        <v>0</v>
      </c>
      <c r="C95" s="292">
        <f>'BAU cash flow forecast'!C95*'Stress scenarios &amp; assumptions'!D94</f>
        <v>0</v>
      </c>
      <c r="D95" s="292">
        <f>'BAU cash flow forecast'!D95*'Stress scenarios &amp; assumptions'!E94</f>
        <v>0</v>
      </c>
      <c r="E95" s="292">
        <f>'BAU cash flow forecast'!E95*'Stress scenarios &amp; assumptions'!F94</f>
        <v>0</v>
      </c>
      <c r="F95" s="292">
        <f>'BAU cash flow forecast'!F95*'Stress scenarios &amp; assumptions'!G94</f>
        <v>0</v>
      </c>
      <c r="G95" s="292">
        <f>'BAU cash flow forecast'!G95*'Stress scenarios &amp; assumptions'!H94</f>
        <v>0</v>
      </c>
      <c r="H95" s="292">
        <f>'BAU cash flow forecast'!H95*'Stress scenarios &amp; assumptions'!I94</f>
        <v>0</v>
      </c>
      <c r="I95" s="292">
        <f>'BAU cash flow forecast'!I95*'Stress scenarios &amp; assumptions'!J94</f>
        <v>0</v>
      </c>
      <c r="J95" s="292">
        <f>'BAU cash flow forecast'!J95*'Stress scenarios &amp; assumptions'!K94</f>
        <v>0</v>
      </c>
      <c r="K95" s="188">
        <f t="shared" ref="K95:K99" si="25">SUM(C95:J95)</f>
        <v>0</v>
      </c>
    </row>
    <row r="96" spans="1:11" s="192" customFormat="1" x14ac:dyDescent="0.3">
      <c r="A96" s="251">
        <f>'BAU cash flow forecast'!A96</f>
        <v>0</v>
      </c>
      <c r="B96" s="251">
        <f>'BAU cash flow forecast'!B96</f>
        <v>0</v>
      </c>
      <c r="C96" s="292">
        <f>'BAU cash flow forecast'!C96*'Stress scenarios &amp; assumptions'!D95</f>
        <v>0</v>
      </c>
      <c r="D96" s="292">
        <f>'BAU cash flow forecast'!D96*'Stress scenarios &amp; assumptions'!E95</f>
        <v>0</v>
      </c>
      <c r="E96" s="292">
        <f>'BAU cash flow forecast'!E96*'Stress scenarios &amp; assumptions'!F95</f>
        <v>0</v>
      </c>
      <c r="F96" s="292">
        <f>'BAU cash flow forecast'!F96*'Stress scenarios &amp; assumptions'!G95</f>
        <v>0</v>
      </c>
      <c r="G96" s="292">
        <f>'BAU cash flow forecast'!G96*'Stress scenarios &amp; assumptions'!H95</f>
        <v>0</v>
      </c>
      <c r="H96" s="292">
        <f>'BAU cash flow forecast'!H96*'Stress scenarios &amp; assumptions'!I95</f>
        <v>0</v>
      </c>
      <c r="I96" s="292">
        <f>'BAU cash flow forecast'!I96*'Stress scenarios &amp; assumptions'!J95</f>
        <v>0</v>
      </c>
      <c r="J96" s="292">
        <f>'BAU cash flow forecast'!J96*'Stress scenarios &amp; assumptions'!K95</f>
        <v>0</v>
      </c>
      <c r="K96" s="188">
        <f t="shared" si="25"/>
        <v>0</v>
      </c>
    </row>
    <row r="97" spans="1:11" s="192" customFormat="1" x14ac:dyDescent="0.3">
      <c r="A97" s="251">
        <f>'BAU cash flow forecast'!A97</f>
        <v>0</v>
      </c>
      <c r="B97" s="251">
        <f>'BAU cash flow forecast'!B97</f>
        <v>0</v>
      </c>
      <c r="C97" s="292">
        <f>'BAU cash flow forecast'!C97*'Stress scenarios &amp; assumptions'!D96</f>
        <v>0</v>
      </c>
      <c r="D97" s="292">
        <f>'BAU cash flow forecast'!D97*'Stress scenarios &amp; assumptions'!E96</f>
        <v>0</v>
      </c>
      <c r="E97" s="292">
        <f>'BAU cash flow forecast'!E97*'Stress scenarios &amp; assumptions'!F96</f>
        <v>0</v>
      </c>
      <c r="F97" s="292">
        <f>'BAU cash flow forecast'!F97*'Stress scenarios &amp; assumptions'!G96</f>
        <v>0</v>
      </c>
      <c r="G97" s="292">
        <f>'BAU cash flow forecast'!G97*'Stress scenarios &amp; assumptions'!H96</f>
        <v>0</v>
      </c>
      <c r="H97" s="292">
        <f>'BAU cash flow forecast'!H97*'Stress scenarios &amp; assumptions'!I96</f>
        <v>0</v>
      </c>
      <c r="I97" s="292">
        <f>'BAU cash flow forecast'!I97*'Stress scenarios &amp; assumptions'!J96</f>
        <v>0</v>
      </c>
      <c r="J97" s="292">
        <f>'BAU cash flow forecast'!J97*'Stress scenarios &amp; assumptions'!K96</f>
        <v>0</v>
      </c>
      <c r="K97" s="188">
        <f t="shared" si="25"/>
        <v>0</v>
      </c>
    </row>
    <row r="98" spans="1:11" s="192" customFormat="1" x14ac:dyDescent="0.3">
      <c r="A98" s="251">
        <f>'BAU cash flow forecast'!A98</f>
        <v>0</v>
      </c>
      <c r="B98" s="251">
        <f>'BAU cash flow forecast'!B98</f>
        <v>0</v>
      </c>
      <c r="C98" s="292">
        <f>'BAU cash flow forecast'!C98*'Stress scenarios &amp; assumptions'!D97</f>
        <v>0</v>
      </c>
      <c r="D98" s="292">
        <f>'BAU cash flow forecast'!D98*'Stress scenarios &amp; assumptions'!E97</f>
        <v>0</v>
      </c>
      <c r="E98" s="292">
        <f>'BAU cash flow forecast'!E98*'Stress scenarios &amp; assumptions'!F97</f>
        <v>0</v>
      </c>
      <c r="F98" s="292">
        <f>'BAU cash flow forecast'!F98*'Stress scenarios &amp; assumptions'!G97</f>
        <v>0</v>
      </c>
      <c r="G98" s="292">
        <f>'BAU cash flow forecast'!G98*'Stress scenarios &amp; assumptions'!H97</f>
        <v>0</v>
      </c>
      <c r="H98" s="292">
        <f>'BAU cash flow forecast'!H98*'Stress scenarios &amp; assumptions'!I97</f>
        <v>0</v>
      </c>
      <c r="I98" s="292">
        <f>'BAU cash flow forecast'!I98*'Stress scenarios &amp; assumptions'!J97</f>
        <v>0</v>
      </c>
      <c r="J98" s="292">
        <f>'BAU cash flow forecast'!J98*'Stress scenarios &amp; assumptions'!K97</f>
        <v>0</v>
      </c>
      <c r="K98" s="188">
        <f t="shared" si="25"/>
        <v>0</v>
      </c>
    </row>
    <row r="99" spans="1:11" s="192" customFormat="1" x14ac:dyDescent="0.3">
      <c r="A99" s="251">
        <f>'BAU cash flow forecast'!A99</f>
        <v>0</v>
      </c>
      <c r="B99" s="251">
        <f>'BAU cash flow forecast'!B99</f>
        <v>0</v>
      </c>
      <c r="C99" s="292">
        <f>'BAU cash flow forecast'!C99*'Stress scenarios &amp; assumptions'!D98</f>
        <v>0</v>
      </c>
      <c r="D99" s="292">
        <f>'BAU cash flow forecast'!D99*'Stress scenarios &amp; assumptions'!E98</f>
        <v>0</v>
      </c>
      <c r="E99" s="292">
        <f>'BAU cash flow forecast'!E99*'Stress scenarios &amp; assumptions'!F98</f>
        <v>0</v>
      </c>
      <c r="F99" s="292">
        <f>'BAU cash flow forecast'!F99*'Stress scenarios &amp; assumptions'!G98</f>
        <v>0</v>
      </c>
      <c r="G99" s="292">
        <f>'BAU cash flow forecast'!G99*'Stress scenarios &amp; assumptions'!H98</f>
        <v>0</v>
      </c>
      <c r="H99" s="292">
        <f>'BAU cash flow forecast'!H99*'Stress scenarios &amp; assumptions'!I98</f>
        <v>0</v>
      </c>
      <c r="I99" s="292">
        <f>'BAU cash flow forecast'!I99*'Stress scenarios &amp; assumptions'!J98</f>
        <v>0</v>
      </c>
      <c r="J99" s="292">
        <f>'BAU cash flow forecast'!J99*'Stress scenarios &amp; assumptions'!K98</f>
        <v>0</v>
      </c>
      <c r="K99" s="188">
        <f t="shared" si="25"/>
        <v>0</v>
      </c>
    </row>
    <row r="100" spans="1:11" s="192" customFormat="1" ht="14.5" thickBot="1" x14ac:dyDescent="0.35">
      <c r="A100" s="251">
        <f>'BAU cash flow forecast'!A100</f>
        <v>0</v>
      </c>
      <c r="B100" s="251">
        <f>'BAU cash flow forecast'!B100</f>
        <v>0</v>
      </c>
      <c r="C100" s="292">
        <f>'BAU cash flow forecast'!C100*'Stress scenarios &amp; assumptions'!D99</f>
        <v>0</v>
      </c>
      <c r="D100" s="292">
        <f>'BAU cash flow forecast'!D100*'Stress scenarios &amp; assumptions'!E99</f>
        <v>0</v>
      </c>
      <c r="E100" s="292">
        <f>'BAU cash flow forecast'!E100*'Stress scenarios &amp; assumptions'!F99</f>
        <v>0</v>
      </c>
      <c r="F100" s="292">
        <f>'BAU cash flow forecast'!F100*'Stress scenarios &amp; assumptions'!G99</f>
        <v>0</v>
      </c>
      <c r="G100" s="292">
        <f>'BAU cash flow forecast'!G100*'Stress scenarios &amp; assumptions'!H99</f>
        <v>0</v>
      </c>
      <c r="H100" s="292">
        <f>'BAU cash flow forecast'!H100*'Stress scenarios &amp; assumptions'!I99</f>
        <v>0</v>
      </c>
      <c r="I100" s="292">
        <f>'BAU cash flow forecast'!I100*'Stress scenarios &amp; assumptions'!J99</f>
        <v>0</v>
      </c>
      <c r="J100" s="292">
        <f>'BAU cash flow forecast'!J100*'Stress scenarios &amp; assumptions'!K99</f>
        <v>0</v>
      </c>
      <c r="K100" s="188">
        <f>SUM(C100:J100)</f>
        <v>0</v>
      </c>
    </row>
    <row r="101" spans="1:11" s="192" customFormat="1" ht="14.5" thickBot="1" x14ac:dyDescent="0.35">
      <c r="B101" s="203"/>
      <c r="C101" s="191">
        <f t="shared" ref="C101:J101" si="26">SUM(C95:C100)</f>
        <v>0</v>
      </c>
      <c r="D101" s="191">
        <f t="shared" si="26"/>
        <v>0</v>
      </c>
      <c r="E101" s="191">
        <f t="shared" si="26"/>
        <v>0</v>
      </c>
      <c r="F101" s="191">
        <f t="shared" si="26"/>
        <v>0</v>
      </c>
      <c r="G101" s="191">
        <f t="shared" si="26"/>
        <v>0</v>
      </c>
      <c r="H101" s="191">
        <f>SUM(H95:H100)</f>
        <v>0</v>
      </c>
      <c r="I101" s="191">
        <f>SUM(I95:I100)</f>
        <v>0</v>
      </c>
      <c r="J101" s="191">
        <f t="shared" si="26"/>
        <v>0</v>
      </c>
      <c r="K101" s="245">
        <f>SUM(K95:K100)</f>
        <v>0</v>
      </c>
    </row>
    <row r="102" spans="1:11" s="192" customFormat="1" x14ac:dyDescent="0.3">
      <c r="B102" s="203"/>
      <c r="C102" s="193"/>
      <c r="D102" s="193"/>
      <c r="E102" s="193"/>
      <c r="F102" s="193"/>
      <c r="G102" s="193"/>
      <c r="H102" s="193"/>
      <c r="I102" s="193"/>
      <c r="J102" s="193"/>
      <c r="K102" s="193"/>
    </row>
    <row r="103" spans="1:11" s="192" customFormat="1" x14ac:dyDescent="0.3">
      <c r="B103" s="203"/>
      <c r="C103" s="193"/>
      <c r="D103" s="193"/>
      <c r="E103" s="193"/>
      <c r="F103" s="193"/>
      <c r="G103" s="193"/>
      <c r="H103" s="193"/>
      <c r="I103" s="193"/>
      <c r="J103" s="193"/>
      <c r="K103" s="193"/>
    </row>
    <row r="104" spans="1:11" s="192" customFormat="1" x14ac:dyDescent="0.3">
      <c r="A104" s="194" t="s">
        <v>72</v>
      </c>
      <c r="B104" s="203"/>
      <c r="C104" s="193"/>
      <c r="D104" s="193"/>
      <c r="E104" s="193"/>
      <c r="F104" s="193"/>
      <c r="G104" s="193"/>
      <c r="H104" s="193"/>
      <c r="I104" s="193"/>
      <c r="J104" s="193"/>
      <c r="K104" s="193"/>
    </row>
    <row r="105" spans="1:11" s="192" customFormat="1" x14ac:dyDescent="0.3">
      <c r="A105" s="206" t="s">
        <v>73</v>
      </c>
      <c r="B105" s="201" t="s">
        <v>74</v>
      </c>
      <c r="C105" s="193"/>
      <c r="D105" s="193"/>
      <c r="E105" s="193"/>
      <c r="F105" s="193"/>
      <c r="G105" s="193"/>
      <c r="H105" s="193"/>
      <c r="I105" s="193"/>
      <c r="J105" s="193"/>
      <c r="K105" s="193"/>
    </row>
    <row r="106" spans="1:11" s="192" customFormat="1" x14ac:dyDescent="0.3">
      <c r="A106" s="251">
        <f>'BAU cash flow forecast'!A106</f>
        <v>0</v>
      </c>
      <c r="B106" s="251">
        <f>'BAU cash flow forecast'!B106</f>
        <v>0</v>
      </c>
      <c r="C106" s="292">
        <f>'BAU cash flow forecast'!C106*'Stress scenarios &amp; assumptions'!D105</f>
        <v>0</v>
      </c>
      <c r="D106" s="292">
        <f>'BAU cash flow forecast'!D106*'Stress scenarios &amp; assumptions'!E105</f>
        <v>0</v>
      </c>
      <c r="E106" s="292">
        <f>'BAU cash flow forecast'!E106*'Stress scenarios &amp; assumptions'!F105</f>
        <v>0</v>
      </c>
      <c r="F106" s="292">
        <f>'BAU cash flow forecast'!F106*'Stress scenarios &amp; assumptions'!G105</f>
        <v>0</v>
      </c>
      <c r="G106" s="292">
        <f>'BAU cash flow forecast'!G106*'Stress scenarios &amp; assumptions'!H105</f>
        <v>0</v>
      </c>
      <c r="H106" s="292">
        <f>'BAU cash flow forecast'!H106*'Stress scenarios &amp; assumptions'!I105</f>
        <v>0</v>
      </c>
      <c r="I106" s="292">
        <f>'BAU cash flow forecast'!I106*'Stress scenarios &amp; assumptions'!J105</f>
        <v>0</v>
      </c>
      <c r="J106" s="292">
        <f>'BAU cash flow forecast'!J106*'Stress scenarios &amp; assumptions'!K105</f>
        <v>0</v>
      </c>
      <c r="K106" s="188">
        <f t="shared" ref="K106:K112" si="27">SUM(C106:J106)</f>
        <v>0</v>
      </c>
    </row>
    <row r="107" spans="1:11" s="192" customFormat="1" x14ac:dyDescent="0.3">
      <c r="A107" s="251">
        <f>'BAU cash flow forecast'!A107</f>
        <v>0</v>
      </c>
      <c r="B107" s="251">
        <f>'BAU cash flow forecast'!B107</f>
        <v>0</v>
      </c>
      <c r="C107" s="292">
        <f>'BAU cash flow forecast'!C107*'Stress scenarios &amp; assumptions'!D106</f>
        <v>0</v>
      </c>
      <c r="D107" s="292">
        <f>'BAU cash flow forecast'!D107*'Stress scenarios &amp; assumptions'!E106</f>
        <v>0</v>
      </c>
      <c r="E107" s="292">
        <f>'BAU cash flow forecast'!E107*'Stress scenarios &amp; assumptions'!F106</f>
        <v>0</v>
      </c>
      <c r="F107" s="292">
        <f>'BAU cash flow forecast'!F107*'Stress scenarios &amp; assumptions'!G106</f>
        <v>0</v>
      </c>
      <c r="G107" s="292">
        <f>'BAU cash flow forecast'!G107*'Stress scenarios &amp; assumptions'!H106</f>
        <v>0</v>
      </c>
      <c r="H107" s="292">
        <f>'BAU cash flow forecast'!H107*'Stress scenarios &amp; assumptions'!I106</f>
        <v>0</v>
      </c>
      <c r="I107" s="292">
        <f>'BAU cash flow forecast'!I107*'Stress scenarios &amp; assumptions'!J106</f>
        <v>0</v>
      </c>
      <c r="J107" s="292">
        <f>'BAU cash flow forecast'!J107*'Stress scenarios &amp; assumptions'!K106</f>
        <v>0</v>
      </c>
      <c r="K107" s="188">
        <f t="shared" si="27"/>
        <v>0</v>
      </c>
    </row>
    <row r="108" spans="1:11" s="192" customFormat="1" x14ac:dyDescent="0.3">
      <c r="A108" s="251">
        <f>'BAU cash flow forecast'!A108</f>
        <v>0</v>
      </c>
      <c r="B108" s="251">
        <f>'BAU cash flow forecast'!B108</f>
        <v>0</v>
      </c>
      <c r="C108" s="292">
        <f>'BAU cash flow forecast'!C108*'Stress scenarios &amp; assumptions'!D107</f>
        <v>0</v>
      </c>
      <c r="D108" s="292">
        <f>'BAU cash flow forecast'!D108*'Stress scenarios &amp; assumptions'!E107</f>
        <v>0</v>
      </c>
      <c r="E108" s="292">
        <f>'BAU cash flow forecast'!E108*'Stress scenarios &amp; assumptions'!F107</f>
        <v>0</v>
      </c>
      <c r="F108" s="292">
        <f>'BAU cash flow forecast'!F108*'Stress scenarios &amp; assumptions'!G107</f>
        <v>0</v>
      </c>
      <c r="G108" s="292">
        <f>'BAU cash flow forecast'!G108*'Stress scenarios &amp; assumptions'!H107</f>
        <v>0</v>
      </c>
      <c r="H108" s="292">
        <f>'BAU cash flow forecast'!H108*'Stress scenarios &amp; assumptions'!I107</f>
        <v>0</v>
      </c>
      <c r="I108" s="292">
        <f>'BAU cash flow forecast'!I108*'Stress scenarios &amp; assumptions'!J107</f>
        <v>0</v>
      </c>
      <c r="J108" s="292">
        <f>'BAU cash flow forecast'!J108*'Stress scenarios &amp; assumptions'!K107</f>
        <v>0</v>
      </c>
      <c r="K108" s="188">
        <f t="shared" si="27"/>
        <v>0</v>
      </c>
    </row>
    <row r="109" spans="1:11" s="192" customFormat="1" x14ac:dyDescent="0.3">
      <c r="A109" s="251">
        <f>'BAU cash flow forecast'!A109</f>
        <v>0</v>
      </c>
      <c r="B109" s="251">
        <f>'BAU cash flow forecast'!B109</f>
        <v>0</v>
      </c>
      <c r="C109" s="292">
        <f>'BAU cash flow forecast'!C109*'Stress scenarios &amp; assumptions'!D108</f>
        <v>0</v>
      </c>
      <c r="D109" s="292">
        <f>'BAU cash flow forecast'!D109*'Stress scenarios &amp; assumptions'!E108</f>
        <v>0</v>
      </c>
      <c r="E109" s="292">
        <f>'BAU cash flow forecast'!E109*'Stress scenarios &amp; assumptions'!F108</f>
        <v>0</v>
      </c>
      <c r="F109" s="292">
        <f>'BAU cash flow forecast'!F109*'Stress scenarios &amp; assumptions'!G108</f>
        <v>0</v>
      </c>
      <c r="G109" s="292">
        <f>'BAU cash flow forecast'!G109*'Stress scenarios &amp; assumptions'!H108</f>
        <v>0</v>
      </c>
      <c r="H109" s="292">
        <f>'BAU cash flow forecast'!H109*'Stress scenarios &amp; assumptions'!I108</f>
        <v>0</v>
      </c>
      <c r="I109" s="292">
        <f>'BAU cash flow forecast'!I109*'Stress scenarios &amp; assumptions'!J108</f>
        <v>0</v>
      </c>
      <c r="J109" s="292">
        <f>'BAU cash flow forecast'!J109*'Stress scenarios &amp; assumptions'!K108</f>
        <v>0</v>
      </c>
      <c r="K109" s="188">
        <f t="shared" si="27"/>
        <v>0</v>
      </c>
    </row>
    <row r="110" spans="1:11" s="192" customFormat="1" x14ac:dyDescent="0.3">
      <c r="A110" s="251">
        <f>'BAU cash flow forecast'!A110</f>
        <v>0</v>
      </c>
      <c r="B110" s="251">
        <f>'BAU cash flow forecast'!B110</f>
        <v>0</v>
      </c>
      <c r="C110" s="292">
        <f>'BAU cash flow forecast'!C110*'Stress scenarios &amp; assumptions'!D109</f>
        <v>0</v>
      </c>
      <c r="D110" s="292">
        <f>'BAU cash flow forecast'!D110*'Stress scenarios &amp; assumptions'!E109</f>
        <v>0</v>
      </c>
      <c r="E110" s="292">
        <f>'BAU cash flow forecast'!E110*'Stress scenarios &amp; assumptions'!F109</f>
        <v>0</v>
      </c>
      <c r="F110" s="292">
        <f>'BAU cash flow forecast'!F110*'Stress scenarios &amp; assumptions'!G109</f>
        <v>0</v>
      </c>
      <c r="G110" s="292">
        <f>'BAU cash flow forecast'!G110*'Stress scenarios &amp; assumptions'!H109</f>
        <v>0</v>
      </c>
      <c r="H110" s="292">
        <f>'BAU cash flow forecast'!H110*'Stress scenarios &amp; assumptions'!I109</f>
        <v>0</v>
      </c>
      <c r="I110" s="292">
        <f>'BAU cash flow forecast'!I110*'Stress scenarios &amp; assumptions'!J109</f>
        <v>0</v>
      </c>
      <c r="J110" s="292">
        <f>'BAU cash flow forecast'!J110*'Stress scenarios &amp; assumptions'!K109</f>
        <v>0</v>
      </c>
      <c r="K110" s="188">
        <f t="shared" si="27"/>
        <v>0</v>
      </c>
    </row>
    <row r="111" spans="1:11" s="192" customFormat="1" x14ac:dyDescent="0.3">
      <c r="A111" s="251">
        <f>'BAU cash flow forecast'!A111</f>
        <v>0</v>
      </c>
      <c r="B111" s="251">
        <f>'BAU cash flow forecast'!B111</f>
        <v>0</v>
      </c>
      <c r="C111" s="292">
        <f>'BAU cash flow forecast'!C111*'Stress scenarios &amp; assumptions'!D110</f>
        <v>0</v>
      </c>
      <c r="D111" s="292">
        <f>'BAU cash flow forecast'!D111*'Stress scenarios &amp; assumptions'!E110</f>
        <v>0</v>
      </c>
      <c r="E111" s="292">
        <f>'BAU cash flow forecast'!E111*'Stress scenarios &amp; assumptions'!F110</f>
        <v>0</v>
      </c>
      <c r="F111" s="292">
        <f>'BAU cash flow forecast'!F111*'Stress scenarios &amp; assumptions'!G110</f>
        <v>0</v>
      </c>
      <c r="G111" s="292">
        <f>'BAU cash flow forecast'!G111*'Stress scenarios &amp; assumptions'!H110</f>
        <v>0</v>
      </c>
      <c r="H111" s="292">
        <f>'BAU cash flow forecast'!H111*'Stress scenarios &amp; assumptions'!I110</f>
        <v>0</v>
      </c>
      <c r="I111" s="292">
        <f>'BAU cash flow forecast'!I111*'Stress scenarios &amp; assumptions'!J110</f>
        <v>0</v>
      </c>
      <c r="J111" s="292">
        <f>'BAU cash flow forecast'!J111*'Stress scenarios &amp; assumptions'!K110</f>
        <v>0</v>
      </c>
      <c r="K111" s="188">
        <f t="shared" si="27"/>
        <v>0</v>
      </c>
    </row>
    <row r="112" spans="1:11" s="192" customFormat="1" ht="14.5" thickBot="1" x14ac:dyDescent="0.35">
      <c r="A112" s="251">
        <f>'BAU cash flow forecast'!A112</f>
        <v>0</v>
      </c>
      <c r="B112" s="251">
        <f>'BAU cash flow forecast'!B112</f>
        <v>0</v>
      </c>
      <c r="C112" s="292">
        <f>'BAU cash flow forecast'!C112*'Stress scenarios &amp; assumptions'!D111</f>
        <v>0</v>
      </c>
      <c r="D112" s="292">
        <f>'BAU cash flow forecast'!D112*'Stress scenarios &amp; assumptions'!E111</f>
        <v>0</v>
      </c>
      <c r="E112" s="292">
        <f>'BAU cash flow forecast'!E112*'Stress scenarios &amp; assumptions'!F111</f>
        <v>0</v>
      </c>
      <c r="F112" s="292">
        <f>'BAU cash flow forecast'!F112*'Stress scenarios &amp; assumptions'!G111</f>
        <v>0</v>
      </c>
      <c r="G112" s="292">
        <f>'BAU cash flow forecast'!G112*'Stress scenarios &amp; assumptions'!H111</f>
        <v>0</v>
      </c>
      <c r="H112" s="292">
        <f>'BAU cash flow forecast'!H112*'Stress scenarios &amp; assumptions'!I111</f>
        <v>0</v>
      </c>
      <c r="I112" s="292">
        <f>'BAU cash flow forecast'!I112*'Stress scenarios &amp; assumptions'!J111</f>
        <v>0</v>
      </c>
      <c r="J112" s="292">
        <f>'BAU cash flow forecast'!J112*'Stress scenarios &amp; assumptions'!K111</f>
        <v>0</v>
      </c>
      <c r="K112" s="188">
        <f t="shared" si="27"/>
        <v>0</v>
      </c>
    </row>
    <row r="113" spans="1:47" ht="14.5" thickBot="1" x14ac:dyDescent="0.35">
      <c r="A113" s="194" t="str">
        <f>'BAU cash flow forecast'!A114</f>
        <v>Funding gap after contingent funding sources</v>
      </c>
      <c r="B113" s="203"/>
      <c r="C113" s="191">
        <f>SUM(C106:C112)</f>
        <v>0</v>
      </c>
      <c r="D113" s="191">
        <f t="shared" ref="D113:J113" si="28">SUM(D106:D112)</f>
        <v>0</v>
      </c>
      <c r="E113" s="191">
        <f t="shared" si="28"/>
        <v>0</v>
      </c>
      <c r="F113" s="191">
        <f t="shared" si="28"/>
        <v>0</v>
      </c>
      <c r="G113" s="191">
        <f t="shared" si="28"/>
        <v>0</v>
      </c>
      <c r="H113" s="191">
        <f t="shared" si="28"/>
        <v>0</v>
      </c>
      <c r="I113" s="191"/>
      <c r="J113" s="191">
        <f t="shared" si="28"/>
        <v>0</v>
      </c>
      <c r="K113" s="191">
        <f>SUM(K106:K112)</f>
        <v>0</v>
      </c>
      <c r="AK113" s="239"/>
      <c r="AL113" s="239"/>
      <c r="AM113" s="239"/>
      <c r="AN113" s="239"/>
      <c r="AO113" s="239"/>
      <c r="AP113" s="239"/>
      <c r="AQ113" s="239"/>
      <c r="AR113" s="239"/>
      <c r="AS113" s="239"/>
      <c r="AT113" s="239"/>
    </row>
    <row r="114" spans="1:47" s="192" customFormat="1" ht="14.5" thickBot="1" x14ac:dyDescent="0.35">
      <c r="A114" s="194" t="str">
        <f>'BAU cash flow forecast'!A115</f>
        <v>Cumulative funding gap after contingent funding sources</v>
      </c>
      <c r="B114" s="195"/>
      <c r="C114" s="191">
        <f>C113</f>
        <v>0</v>
      </c>
      <c r="D114" s="191">
        <f>D113+C114</f>
        <v>0</v>
      </c>
      <c r="E114" s="191">
        <f>E113+D114</f>
        <v>0</v>
      </c>
      <c r="F114" s="191">
        <f>F113+E114</f>
        <v>0</v>
      </c>
      <c r="G114" s="191">
        <f t="shared" ref="G114:J114" si="29">G113+F114</f>
        <v>0</v>
      </c>
      <c r="H114" s="191">
        <f t="shared" si="29"/>
        <v>0</v>
      </c>
      <c r="I114" s="191">
        <f t="shared" si="29"/>
        <v>0</v>
      </c>
      <c r="J114" s="191">
        <f t="shared" si="29"/>
        <v>0</v>
      </c>
      <c r="K114" s="245">
        <f>J114</f>
        <v>0</v>
      </c>
    </row>
    <row r="115" spans="1:47" s="192" customFormat="1" x14ac:dyDescent="0.3">
      <c r="A115" s="194"/>
      <c r="B115" s="196"/>
      <c r="C115" s="233"/>
      <c r="D115" s="233"/>
      <c r="E115" s="233"/>
      <c r="F115" s="233"/>
      <c r="G115" s="233"/>
      <c r="H115" s="233"/>
      <c r="I115" s="233"/>
      <c r="J115" s="233"/>
      <c r="K115" s="233"/>
    </row>
    <row r="116" spans="1:47" s="192" customFormat="1" ht="17" customHeight="1" thickBot="1" x14ac:dyDescent="0.35">
      <c r="A116" s="194"/>
      <c r="B116" s="196"/>
      <c r="C116" s="233"/>
      <c r="D116" s="233"/>
      <c r="E116" s="233"/>
      <c r="F116" s="233"/>
      <c r="G116" s="233"/>
      <c r="H116" s="233"/>
      <c r="I116" s="233"/>
      <c r="J116" s="233"/>
      <c r="K116" s="233"/>
    </row>
    <row r="117" spans="1:47" ht="20" customHeight="1" thickBot="1" x14ac:dyDescent="0.35">
      <c r="A117" s="267" t="s">
        <v>137</v>
      </c>
      <c r="B117" s="201" t="s">
        <v>63</v>
      </c>
      <c r="C117" s="247" t="str">
        <f>C124</f>
        <v>Next day</v>
      </c>
      <c r="D117" s="247" t="str">
        <f t="shared" ref="D117:K117" si="30">D124</f>
        <v>Day 2</v>
      </c>
      <c r="E117" s="247" t="str">
        <f t="shared" si="30"/>
        <v>Day 3</v>
      </c>
      <c r="F117" s="247" t="str">
        <f t="shared" si="30"/>
        <v>Day 4 to day 7</v>
      </c>
      <c r="G117" s="247" t="str">
        <f t="shared" si="30"/>
        <v>Day 8 to 1 month</v>
      </c>
      <c r="H117" s="247" t="str">
        <f t="shared" si="30"/>
        <v>More than 1 month to 2 months</v>
      </c>
      <c r="I117" s="247" t="str">
        <f t="shared" si="30"/>
        <v>More than 2 month to 6 months</v>
      </c>
      <c r="J117" s="320" t="str">
        <f t="shared" si="30"/>
        <v>More than 6 months to 12 months</v>
      </c>
      <c r="K117" s="247" t="str">
        <f t="shared" si="30"/>
        <v>Total</v>
      </c>
      <c r="L117" s="232"/>
      <c r="AU117" s="192"/>
    </row>
    <row r="118" spans="1:47" x14ac:dyDescent="0.3">
      <c r="A118" s="96"/>
      <c r="B118" s="97"/>
      <c r="C118" s="97"/>
      <c r="D118" s="71"/>
      <c r="E118" s="71"/>
      <c r="F118" s="72"/>
      <c r="G118" s="72"/>
      <c r="H118" s="72"/>
      <c r="I118" s="72"/>
      <c r="J118" s="72"/>
      <c r="K118" s="188">
        <f>SUM(C118:J118)</f>
        <v>0</v>
      </c>
      <c r="L118" s="232"/>
      <c r="Z118" s="239"/>
      <c r="AA118" s="239"/>
      <c r="AB118" s="239"/>
      <c r="AC118" s="239"/>
      <c r="AD118" s="239"/>
      <c r="AE118" s="239"/>
      <c r="AF118" s="239"/>
      <c r="AG118" s="239"/>
      <c r="AH118" s="239"/>
      <c r="AI118" s="239"/>
      <c r="AJ118" s="239"/>
      <c r="AK118" s="239"/>
      <c r="AL118" s="239"/>
      <c r="AM118" s="239"/>
      <c r="AN118" s="239"/>
      <c r="AO118" s="239"/>
      <c r="AP118" s="239"/>
      <c r="AQ118" s="239"/>
      <c r="AR118" s="239"/>
      <c r="AS118" s="239"/>
      <c r="AT118" s="239"/>
    </row>
    <row r="119" spans="1:47" x14ac:dyDescent="0.3">
      <c r="A119" s="96"/>
      <c r="B119" s="97"/>
      <c r="C119" s="97"/>
      <c r="D119" s="71"/>
      <c r="E119" s="71"/>
      <c r="F119" s="72"/>
      <c r="G119" s="72"/>
      <c r="H119" s="72"/>
      <c r="I119" s="72"/>
      <c r="J119" s="72"/>
      <c r="K119" s="188">
        <f t="shared" ref="K119:K122" si="31">SUM(C119:J119)</f>
        <v>0</v>
      </c>
      <c r="L119" s="232"/>
      <c r="Z119" s="239"/>
      <c r="AA119" s="239"/>
      <c r="AB119" s="239"/>
      <c r="AC119" s="239"/>
      <c r="AD119" s="239"/>
      <c r="AE119" s="239"/>
      <c r="AF119" s="239"/>
      <c r="AG119" s="239"/>
      <c r="AH119" s="239"/>
      <c r="AI119" s="239"/>
      <c r="AJ119" s="239"/>
      <c r="AK119" s="239"/>
      <c r="AL119" s="239"/>
      <c r="AM119" s="239"/>
      <c r="AN119" s="239"/>
      <c r="AO119" s="239"/>
      <c r="AP119" s="239"/>
      <c r="AQ119" s="239"/>
      <c r="AR119" s="239"/>
      <c r="AS119" s="239"/>
      <c r="AT119" s="239"/>
    </row>
    <row r="120" spans="1:47" x14ac:dyDescent="0.3">
      <c r="A120" s="96"/>
      <c r="B120" s="97"/>
      <c r="C120" s="97"/>
      <c r="D120" s="71"/>
      <c r="E120" s="71"/>
      <c r="F120" s="72"/>
      <c r="G120" s="72"/>
      <c r="H120" s="72"/>
      <c r="I120" s="72"/>
      <c r="J120" s="72"/>
      <c r="K120" s="188">
        <f>SUM(C120:J120)</f>
        <v>0</v>
      </c>
      <c r="L120" s="232"/>
      <c r="Z120" s="239"/>
      <c r="AA120" s="239"/>
      <c r="AB120" s="239"/>
      <c r="AC120" s="239"/>
      <c r="AD120" s="239"/>
      <c r="AE120" s="239"/>
      <c r="AF120" s="239"/>
      <c r="AG120" s="239"/>
      <c r="AH120" s="239"/>
      <c r="AI120" s="239"/>
      <c r="AJ120" s="239"/>
      <c r="AK120" s="239"/>
      <c r="AL120" s="239"/>
      <c r="AM120" s="239"/>
      <c r="AN120" s="239"/>
      <c r="AO120" s="239"/>
      <c r="AP120" s="239"/>
      <c r="AQ120" s="239"/>
      <c r="AR120" s="239"/>
      <c r="AS120" s="239"/>
      <c r="AT120" s="239"/>
    </row>
    <row r="121" spans="1:47" x14ac:dyDescent="0.3">
      <c r="A121" s="96"/>
      <c r="B121" s="296"/>
      <c r="C121" s="296"/>
      <c r="D121" s="76"/>
      <c r="E121" s="76"/>
      <c r="F121" s="77"/>
      <c r="G121" s="77"/>
      <c r="H121" s="77"/>
      <c r="I121" s="77"/>
      <c r="J121" s="77"/>
      <c r="K121" s="188">
        <f t="shared" si="31"/>
        <v>0</v>
      </c>
      <c r="L121" s="232"/>
      <c r="Z121" s="239"/>
      <c r="AA121" s="239"/>
      <c r="AB121" s="239"/>
      <c r="AC121" s="239"/>
      <c r="AD121" s="239"/>
      <c r="AE121" s="239"/>
      <c r="AF121" s="239"/>
      <c r="AG121" s="239"/>
      <c r="AH121" s="239"/>
      <c r="AI121" s="239"/>
      <c r="AJ121" s="239"/>
      <c r="AK121" s="239"/>
      <c r="AL121" s="239"/>
      <c r="AM121" s="239"/>
      <c r="AN121" s="239"/>
      <c r="AO121" s="239"/>
      <c r="AP121" s="239"/>
      <c r="AQ121" s="239"/>
      <c r="AR121" s="239"/>
      <c r="AS121" s="239"/>
      <c r="AT121" s="239"/>
    </row>
    <row r="122" spans="1:47" x14ac:dyDescent="0.3">
      <c r="A122" s="217"/>
      <c r="B122" s="297"/>
      <c r="C122" s="297"/>
      <c r="D122" s="218"/>
      <c r="E122" s="218"/>
      <c r="F122" s="218"/>
      <c r="G122" s="218"/>
      <c r="H122" s="218"/>
      <c r="I122" s="218"/>
      <c r="J122" s="218"/>
      <c r="K122" s="188">
        <f t="shared" si="31"/>
        <v>0</v>
      </c>
      <c r="L122" s="232"/>
      <c r="Z122" s="239"/>
      <c r="AA122" s="239"/>
      <c r="AB122" s="239"/>
      <c r="AC122" s="239"/>
      <c r="AD122" s="239"/>
      <c r="AE122" s="239"/>
      <c r="AF122" s="239"/>
      <c r="AG122" s="239"/>
      <c r="AH122" s="239"/>
      <c r="AI122" s="239"/>
      <c r="AJ122" s="239"/>
      <c r="AK122" s="239"/>
      <c r="AL122" s="239"/>
      <c r="AM122" s="239"/>
      <c r="AN122" s="239"/>
      <c r="AO122" s="239"/>
      <c r="AP122" s="239"/>
      <c r="AQ122" s="239"/>
      <c r="AR122" s="239"/>
      <c r="AS122" s="239"/>
      <c r="AT122" s="239"/>
    </row>
    <row r="123" spans="1:47" ht="14.5" thickBot="1" x14ac:dyDescent="0.35">
      <c r="A123" s="194"/>
      <c r="B123" s="203"/>
      <c r="C123" s="244">
        <f>SUM(C118:C122)</f>
        <v>0</v>
      </c>
      <c r="D123" s="244">
        <f>SUM(D118:D122)</f>
        <v>0</v>
      </c>
      <c r="E123" s="244">
        <f>SUM(E118:E122)</f>
        <v>0</v>
      </c>
      <c r="F123" s="244">
        <f t="shared" ref="F123" si="32">SUM(F118:F122)</f>
        <v>0</v>
      </c>
      <c r="G123" s="244">
        <f>SUM(G118:G122)</f>
        <v>0</v>
      </c>
      <c r="H123" s="244">
        <f>SUM(H118:H122)</f>
        <v>0</v>
      </c>
      <c r="I123" s="244">
        <f>SUM(I118:I122)</f>
        <v>0</v>
      </c>
      <c r="J123" s="244">
        <f>SUM(J118:J122)</f>
        <v>0</v>
      </c>
      <c r="K123" s="244">
        <f>SUM(K118:K122)</f>
        <v>0</v>
      </c>
      <c r="Z123" s="239"/>
      <c r="AA123" s="239"/>
      <c r="AB123" s="239"/>
      <c r="AC123" s="239"/>
      <c r="AD123" s="239"/>
      <c r="AE123" s="239"/>
      <c r="AF123" s="239"/>
      <c r="AG123" s="239"/>
      <c r="AH123" s="239"/>
      <c r="AI123" s="239"/>
      <c r="AJ123" s="239"/>
      <c r="AK123" s="239"/>
      <c r="AL123" s="239"/>
      <c r="AM123" s="239"/>
      <c r="AN123" s="239"/>
      <c r="AO123" s="239"/>
      <c r="AP123" s="239"/>
      <c r="AQ123" s="239"/>
      <c r="AR123" s="239"/>
      <c r="AS123" s="239"/>
      <c r="AT123" s="239"/>
    </row>
    <row r="124" spans="1:47" s="271" customFormat="1" ht="27.65" customHeight="1" thickBot="1" x14ac:dyDescent="0.35">
      <c r="A124" s="267" t="s">
        <v>129</v>
      </c>
      <c r="B124" s="268" t="s">
        <v>63</v>
      </c>
      <c r="C124" s="183" t="s">
        <v>36</v>
      </c>
      <c r="D124" s="269" t="s">
        <v>130</v>
      </c>
      <c r="E124" s="269" t="s">
        <v>37</v>
      </c>
      <c r="F124" s="269" t="str">
        <f>F133</f>
        <v>Day 4 to day 7</v>
      </c>
      <c r="G124" s="269" t="str">
        <f t="shared" ref="G124:K124" si="33">G133</f>
        <v>Day 8 to 1 month</v>
      </c>
      <c r="H124" s="183" t="str">
        <f t="shared" si="33"/>
        <v>More than 1 month to 2 months</v>
      </c>
      <c r="I124" s="183" t="str">
        <f t="shared" si="33"/>
        <v>More than 2 month to 6 months</v>
      </c>
      <c r="J124" s="269" t="str">
        <f t="shared" si="33"/>
        <v>More than 6 months to 12 months</v>
      </c>
      <c r="K124" s="269" t="str">
        <f t="shared" si="33"/>
        <v>Total</v>
      </c>
      <c r="L124" s="192"/>
      <c r="M124" s="264"/>
      <c r="N124" s="264"/>
      <c r="O124" s="264"/>
      <c r="P124" s="264"/>
      <c r="Q124" s="264"/>
      <c r="R124" s="264"/>
      <c r="S124" s="264"/>
      <c r="T124" s="264"/>
      <c r="U124" s="264"/>
      <c r="V124" s="264"/>
      <c r="W124" s="264"/>
      <c r="X124" s="264"/>
      <c r="Y124" s="264"/>
      <c r="Z124" s="264"/>
      <c r="AA124" s="264"/>
      <c r="AB124" s="264"/>
      <c r="AC124" s="264"/>
      <c r="AD124" s="264"/>
      <c r="AE124" s="264"/>
      <c r="AF124" s="264"/>
      <c r="AG124" s="264"/>
      <c r="AH124" s="264"/>
      <c r="AI124" s="264"/>
      <c r="AJ124" s="264"/>
      <c r="AK124" s="264"/>
      <c r="AL124" s="264"/>
      <c r="AM124" s="264"/>
      <c r="AN124" s="264"/>
      <c r="AO124" s="264"/>
      <c r="AP124" s="264"/>
      <c r="AQ124" s="264"/>
      <c r="AR124" s="264"/>
      <c r="AS124" s="264"/>
      <c r="AT124" s="264"/>
      <c r="AU124" s="264"/>
    </row>
    <row r="125" spans="1:47" s="192" customFormat="1" x14ac:dyDescent="0.3">
      <c r="A125" s="96"/>
      <c r="B125" s="181"/>
      <c r="C125" s="298"/>
      <c r="D125" s="71"/>
      <c r="E125" s="71"/>
      <c r="F125" s="71"/>
      <c r="G125" s="71"/>
      <c r="H125" s="71"/>
      <c r="I125" s="71"/>
      <c r="J125" s="71"/>
      <c r="K125" s="188">
        <f>SUM(C125:J125)</f>
        <v>0</v>
      </c>
    </row>
    <row r="126" spans="1:47" s="192" customFormat="1" x14ac:dyDescent="0.3">
      <c r="A126" s="96"/>
      <c r="B126" s="181"/>
      <c r="C126" s="71"/>
      <c r="D126" s="71"/>
      <c r="E126" s="71"/>
      <c r="F126" s="71"/>
      <c r="G126" s="71"/>
      <c r="H126" s="71"/>
      <c r="I126" s="71"/>
      <c r="J126" s="71"/>
      <c r="K126" s="188">
        <f t="shared" ref="K126:K131" si="34">SUM(C126:J126)</f>
        <v>0</v>
      </c>
    </row>
    <row r="127" spans="1:47" s="192" customFormat="1" x14ac:dyDescent="0.3">
      <c r="A127" s="96"/>
      <c r="B127" s="181"/>
      <c r="C127" s="71"/>
      <c r="D127" s="71"/>
      <c r="E127" s="71"/>
      <c r="F127" s="71"/>
      <c r="G127" s="71"/>
      <c r="H127" s="71"/>
      <c r="I127" s="71"/>
      <c r="J127" s="71"/>
      <c r="K127" s="188">
        <f t="shared" si="34"/>
        <v>0</v>
      </c>
    </row>
    <row r="128" spans="1:47" s="192" customFormat="1" x14ac:dyDescent="0.3">
      <c r="A128" s="96"/>
      <c r="B128" s="181"/>
      <c r="C128" s="71"/>
      <c r="D128" s="71"/>
      <c r="E128" s="71"/>
      <c r="F128" s="71"/>
      <c r="G128" s="71"/>
      <c r="H128" s="71"/>
      <c r="I128" s="71"/>
      <c r="J128" s="71"/>
      <c r="K128" s="188">
        <f t="shared" si="34"/>
        <v>0</v>
      </c>
    </row>
    <row r="129" spans="1:46" s="192" customFormat="1" x14ac:dyDescent="0.3">
      <c r="A129" s="96"/>
      <c r="B129" s="181"/>
      <c r="C129" s="71"/>
      <c r="D129" s="71"/>
      <c r="E129" s="71"/>
      <c r="F129" s="71"/>
      <c r="G129" s="71"/>
      <c r="H129" s="71"/>
      <c r="I129" s="71"/>
      <c r="J129" s="71"/>
      <c r="K129" s="188">
        <f t="shared" si="34"/>
        <v>0</v>
      </c>
    </row>
    <row r="130" spans="1:46" s="192" customFormat="1" x14ac:dyDescent="0.3">
      <c r="A130" s="96"/>
      <c r="B130" s="181"/>
      <c r="C130" s="71"/>
      <c r="D130" s="71"/>
      <c r="E130" s="71"/>
      <c r="F130" s="71"/>
      <c r="G130" s="71"/>
      <c r="H130" s="71"/>
      <c r="I130" s="71"/>
      <c r="J130" s="71"/>
      <c r="K130" s="188">
        <f t="shared" si="34"/>
        <v>0</v>
      </c>
    </row>
    <row r="131" spans="1:46" s="192" customFormat="1" ht="14.5" thickBot="1" x14ac:dyDescent="0.35">
      <c r="A131" s="96"/>
      <c r="B131" s="181"/>
      <c r="C131" s="71"/>
      <c r="D131" s="71"/>
      <c r="E131" s="71"/>
      <c r="F131" s="71"/>
      <c r="G131" s="71"/>
      <c r="H131" s="71"/>
      <c r="I131" s="71"/>
      <c r="J131" s="71"/>
      <c r="K131" s="188">
        <f t="shared" si="34"/>
        <v>0</v>
      </c>
    </row>
    <row r="132" spans="1:46" s="192" customFormat="1" ht="19" customHeight="1" thickBot="1" x14ac:dyDescent="0.35">
      <c r="A132" s="194"/>
      <c r="B132" s="196"/>
      <c r="C132" s="191">
        <f>SUM(C125:C131)</f>
        <v>0</v>
      </c>
      <c r="D132" s="191">
        <f>SUM(D125:D131)</f>
        <v>0</v>
      </c>
      <c r="E132" s="191">
        <f>SUM(E125:E131)</f>
        <v>0</v>
      </c>
      <c r="F132" s="191">
        <f t="shared" ref="F132:H132" si="35">SUM(F125:F131)</f>
        <v>0</v>
      </c>
      <c r="G132" s="191">
        <f t="shared" si="35"/>
        <v>0</v>
      </c>
      <c r="H132" s="191">
        <f t="shared" si="35"/>
        <v>0</v>
      </c>
      <c r="I132" s="191">
        <f>SUM(I125:I131)</f>
        <v>0</v>
      </c>
      <c r="J132" s="191">
        <f>SUM(J125:J131)</f>
        <v>0</v>
      </c>
      <c r="K132" s="191">
        <f>SUM(K125:K131)</f>
        <v>0</v>
      </c>
    </row>
    <row r="133" spans="1:46" ht="18.649999999999999" customHeight="1" thickBot="1" x14ac:dyDescent="0.35">
      <c r="A133" s="273" t="s">
        <v>131</v>
      </c>
      <c r="B133" s="274" t="s">
        <v>63</v>
      </c>
      <c r="C133" s="183" t="s">
        <v>36</v>
      </c>
      <c r="D133" s="183" t="s">
        <v>130</v>
      </c>
      <c r="E133" s="269" t="s">
        <v>37</v>
      </c>
      <c r="F133" s="183" t="s">
        <v>132</v>
      </c>
      <c r="G133" s="322" t="s">
        <v>133</v>
      </c>
      <c r="H133" s="321" t="s">
        <v>40</v>
      </c>
      <c r="I133" s="321" t="s">
        <v>134</v>
      </c>
      <c r="J133" s="270" t="s">
        <v>135</v>
      </c>
      <c r="K133" s="270" t="s">
        <v>61</v>
      </c>
      <c r="AB133" s="239"/>
      <c r="AC133" s="239"/>
      <c r="AD133" s="239"/>
      <c r="AE133" s="239"/>
      <c r="AF133" s="239"/>
      <c r="AG133" s="239"/>
      <c r="AH133" s="239"/>
      <c r="AI133" s="239"/>
      <c r="AJ133" s="239"/>
      <c r="AK133" s="239"/>
      <c r="AL133" s="239"/>
      <c r="AM133" s="239"/>
      <c r="AN133" s="239"/>
      <c r="AO133" s="239"/>
      <c r="AP133" s="239"/>
      <c r="AQ133" s="239"/>
      <c r="AR133" s="239"/>
      <c r="AS133" s="239"/>
      <c r="AT133" s="239"/>
    </row>
    <row r="134" spans="1:46" x14ac:dyDescent="0.3">
      <c r="A134" s="96"/>
      <c r="B134" s="96"/>
      <c r="C134" s="71"/>
      <c r="D134" s="71"/>
      <c r="E134" s="71"/>
      <c r="F134" s="71"/>
      <c r="G134" s="71"/>
      <c r="H134" s="71"/>
      <c r="I134" s="71"/>
      <c r="J134" s="71"/>
      <c r="K134" s="188">
        <f t="shared" ref="K134:K143" si="36">SUM(C134:J134)</f>
        <v>0</v>
      </c>
      <c r="AB134" s="239"/>
      <c r="AC134" s="239"/>
      <c r="AD134" s="239"/>
      <c r="AE134" s="239"/>
      <c r="AF134" s="239"/>
      <c r="AG134" s="239"/>
      <c r="AH134" s="239"/>
      <c r="AI134" s="239"/>
      <c r="AJ134" s="239"/>
      <c r="AK134" s="239"/>
      <c r="AL134" s="239"/>
      <c r="AM134" s="239"/>
      <c r="AN134" s="239"/>
      <c r="AO134" s="239"/>
      <c r="AP134" s="239"/>
      <c r="AQ134" s="239"/>
      <c r="AR134" s="239"/>
      <c r="AS134" s="239"/>
      <c r="AT134" s="239"/>
    </row>
    <row r="135" spans="1:46" x14ac:dyDescent="0.3">
      <c r="A135" s="96"/>
      <c r="B135" s="96"/>
      <c r="C135" s="71"/>
      <c r="D135" s="71"/>
      <c r="E135" s="71"/>
      <c r="F135" s="71"/>
      <c r="G135" s="71"/>
      <c r="H135" s="71"/>
      <c r="I135" s="71"/>
      <c r="J135" s="71"/>
      <c r="K135" s="188">
        <f t="shared" si="36"/>
        <v>0</v>
      </c>
      <c r="AB135" s="239"/>
      <c r="AC135" s="239"/>
      <c r="AD135" s="239"/>
      <c r="AE135" s="239"/>
      <c r="AF135" s="239"/>
      <c r="AG135" s="239"/>
      <c r="AH135" s="239"/>
      <c r="AI135" s="239"/>
      <c r="AJ135" s="239"/>
      <c r="AK135" s="239"/>
      <c r="AL135" s="239"/>
      <c r="AM135" s="239"/>
      <c r="AN135" s="239"/>
      <c r="AO135" s="239"/>
      <c r="AP135" s="239"/>
      <c r="AQ135" s="239"/>
      <c r="AR135" s="239"/>
      <c r="AS135" s="239"/>
      <c r="AT135" s="239"/>
    </row>
    <row r="136" spans="1:46" x14ac:dyDescent="0.3">
      <c r="A136" s="96"/>
      <c r="B136" s="96"/>
      <c r="C136" s="71"/>
      <c r="D136" s="71"/>
      <c r="E136" s="71"/>
      <c r="F136" s="71"/>
      <c r="G136" s="71"/>
      <c r="H136" s="71"/>
      <c r="I136" s="71"/>
      <c r="J136" s="71"/>
      <c r="K136" s="188">
        <f t="shared" si="36"/>
        <v>0</v>
      </c>
      <c r="AB136" s="239"/>
      <c r="AC136" s="239"/>
      <c r="AD136" s="239"/>
      <c r="AE136" s="239"/>
      <c r="AF136" s="239"/>
      <c r="AG136" s="239"/>
      <c r="AH136" s="239"/>
      <c r="AI136" s="239"/>
      <c r="AJ136" s="239"/>
      <c r="AK136" s="239"/>
      <c r="AL136" s="239"/>
      <c r="AM136" s="239"/>
      <c r="AN136" s="239"/>
      <c r="AO136" s="239"/>
      <c r="AP136" s="239"/>
      <c r="AQ136" s="239"/>
      <c r="AR136" s="239"/>
      <c r="AS136" s="239"/>
      <c r="AT136" s="239"/>
    </row>
    <row r="137" spans="1:46" x14ac:dyDescent="0.3">
      <c r="A137" s="96"/>
      <c r="B137" s="96"/>
      <c r="C137" s="71"/>
      <c r="D137" s="71"/>
      <c r="E137" s="71"/>
      <c r="F137" s="71"/>
      <c r="G137" s="71"/>
      <c r="H137" s="71"/>
      <c r="I137" s="71"/>
      <c r="J137" s="71"/>
      <c r="K137" s="188">
        <f t="shared" si="36"/>
        <v>0</v>
      </c>
      <c r="AB137" s="239"/>
      <c r="AC137" s="239"/>
      <c r="AD137" s="239"/>
      <c r="AE137" s="239"/>
      <c r="AF137" s="239"/>
      <c r="AG137" s="239"/>
      <c r="AH137" s="239"/>
      <c r="AI137" s="239"/>
      <c r="AJ137" s="239"/>
      <c r="AK137" s="239"/>
      <c r="AL137" s="239"/>
      <c r="AM137" s="239"/>
      <c r="AN137" s="239"/>
      <c r="AO137" s="239"/>
      <c r="AP137" s="239"/>
      <c r="AQ137" s="239"/>
      <c r="AR137" s="239"/>
      <c r="AS137" s="239"/>
      <c r="AT137" s="239"/>
    </row>
    <row r="138" spans="1:46" x14ac:dyDescent="0.3">
      <c r="A138" s="96"/>
      <c r="B138" s="96"/>
      <c r="C138" s="71"/>
      <c r="D138" s="71"/>
      <c r="E138" s="71"/>
      <c r="F138" s="71"/>
      <c r="G138" s="71"/>
      <c r="H138" s="71"/>
      <c r="I138" s="71"/>
      <c r="J138" s="71"/>
      <c r="K138" s="188">
        <f t="shared" si="36"/>
        <v>0</v>
      </c>
      <c r="AB138" s="239"/>
      <c r="AC138" s="239"/>
      <c r="AD138" s="239"/>
      <c r="AE138" s="239"/>
      <c r="AF138" s="239"/>
      <c r="AG138" s="239"/>
      <c r="AH138" s="239"/>
      <c r="AI138" s="239"/>
      <c r="AJ138" s="239"/>
      <c r="AK138" s="239"/>
      <c r="AL138" s="239"/>
      <c r="AM138" s="239"/>
      <c r="AN138" s="239"/>
      <c r="AO138" s="239"/>
      <c r="AP138" s="239"/>
      <c r="AQ138" s="239"/>
      <c r="AR138" s="239"/>
      <c r="AS138" s="239"/>
      <c r="AT138" s="239"/>
    </row>
    <row r="139" spans="1:46" x14ac:dyDescent="0.3">
      <c r="A139" s="96"/>
      <c r="B139" s="96"/>
      <c r="C139" s="71"/>
      <c r="D139" s="71"/>
      <c r="E139" s="71"/>
      <c r="F139" s="71"/>
      <c r="G139" s="71"/>
      <c r="H139" s="71"/>
      <c r="I139" s="71"/>
      <c r="J139" s="71"/>
      <c r="K139" s="188">
        <f t="shared" si="36"/>
        <v>0</v>
      </c>
      <c r="AB139" s="239"/>
      <c r="AC139" s="239"/>
      <c r="AD139" s="239"/>
      <c r="AE139" s="239"/>
      <c r="AF139" s="239"/>
      <c r="AG139" s="239"/>
      <c r="AH139" s="239"/>
      <c r="AI139" s="239"/>
      <c r="AJ139" s="239"/>
      <c r="AK139" s="239"/>
      <c r="AL139" s="239"/>
      <c r="AM139" s="239"/>
      <c r="AN139" s="239"/>
      <c r="AO139" s="239"/>
      <c r="AP139" s="239"/>
      <c r="AQ139" s="239"/>
      <c r="AR139" s="239"/>
      <c r="AS139" s="239"/>
      <c r="AT139" s="239"/>
    </row>
    <row r="140" spans="1:46" x14ac:dyDescent="0.3">
      <c r="A140" s="96"/>
      <c r="B140" s="96"/>
      <c r="C140" s="71"/>
      <c r="D140" s="71"/>
      <c r="E140" s="71"/>
      <c r="F140" s="71"/>
      <c r="G140" s="71"/>
      <c r="H140" s="71"/>
      <c r="I140" s="71"/>
      <c r="J140" s="71"/>
      <c r="K140" s="188">
        <f t="shared" si="36"/>
        <v>0</v>
      </c>
      <c r="AB140" s="239"/>
      <c r="AC140" s="239"/>
      <c r="AD140" s="239"/>
      <c r="AE140" s="239"/>
      <c r="AF140" s="239"/>
      <c r="AG140" s="239"/>
      <c r="AH140" s="239"/>
      <c r="AI140" s="239"/>
      <c r="AJ140" s="239"/>
      <c r="AK140" s="239"/>
      <c r="AL140" s="239"/>
      <c r="AM140" s="239"/>
      <c r="AN140" s="239"/>
      <c r="AO140" s="239"/>
      <c r="AP140" s="239"/>
      <c r="AQ140" s="239"/>
      <c r="AR140" s="239"/>
      <c r="AS140" s="239"/>
      <c r="AT140" s="239"/>
    </row>
    <row r="141" spans="1:46" x14ac:dyDescent="0.3">
      <c r="A141" s="96"/>
      <c r="B141" s="96"/>
      <c r="C141" s="71"/>
      <c r="D141" s="71"/>
      <c r="E141" s="71"/>
      <c r="F141" s="71"/>
      <c r="G141" s="71"/>
      <c r="H141" s="71"/>
      <c r="I141" s="71"/>
      <c r="J141" s="71"/>
      <c r="K141" s="188">
        <f t="shared" si="36"/>
        <v>0</v>
      </c>
      <c r="AB141" s="239"/>
      <c r="AC141" s="239"/>
      <c r="AD141" s="239"/>
      <c r="AE141" s="239"/>
      <c r="AF141" s="239"/>
      <c r="AG141" s="239"/>
      <c r="AH141" s="239"/>
      <c r="AI141" s="239"/>
      <c r="AJ141" s="239"/>
      <c r="AK141" s="239"/>
      <c r="AL141" s="239"/>
      <c r="AM141" s="239"/>
      <c r="AN141" s="239"/>
      <c r="AO141" s="239"/>
      <c r="AP141" s="239"/>
      <c r="AQ141" s="239"/>
      <c r="AR141" s="239"/>
      <c r="AS141" s="239"/>
      <c r="AT141" s="239"/>
    </row>
    <row r="142" spans="1:46" x14ac:dyDescent="0.3">
      <c r="A142" s="96"/>
      <c r="B142" s="96"/>
      <c r="C142" s="71"/>
      <c r="D142" s="71"/>
      <c r="E142" s="71"/>
      <c r="F142" s="71"/>
      <c r="G142" s="71"/>
      <c r="H142" s="71"/>
      <c r="I142" s="71"/>
      <c r="J142" s="71"/>
      <c r="K142" s="188">
        <f t="shared" si="36"/>
        <v>0</v>
      </c>
      <c r="AB142" s="239"/>
      <c r="AC142" s="239"/>
      <c r="AD142" s="239"/>
      <c r="AE142" s="239"/>
      <c r="AF142" s="239"/>
      <c r="AG142" s="239"/>
      <c r="AH142" s="239"/>
      <c r="AI142" s="239"/>
      <c r="AJ142" s="239"/>
      <c r="AK142" s="239"/>
      <c r="AL142" s="239"/>
      <c r="AM142" s="239"/>
      <c r="AN142" s="239"/>
      <c r="AO142" s="239"/>
      <c r="AP142" s="239"/>
      <c r="AQ142" s="239"/>
      <c r="AR142" s="239"/>
      <c r="AS142" s="239"/>
      <c r="AT142" s="239"/>
    </row>
    <row r="143" spans="1:46" ht="14.5" thickBot="1" x14ac:dyDescent="0.35">
      <c r="A143" s="96"/>
      <c r="B143" s="96"/>
      <c r="C143" s="71"/>
      <c r="D143" s="71"/>
      <c r="E143" s="71"/>
      <c r="F143" s="71"/>
      <c r="G143" s="71"/>
      <c r="H143" s="71"/>
      <c r="I143" s="71"/>
      <c r="J143" s="71"/>
      <c r="K143" s="188">
        <f t="shared" si="36"/>
        <v>0</v>
      </c>
      <c r="AB143" s="239"/>
      <c r="AC143" s="239"/>
      <c r="AD143" s="239"/>
      <c r="AE143" s="239"/>
      <c r="AF143" s="239"/>
      <c r="AG143" s="239"/>
      <c r="AH143" s="239"/>
      <c r="AI143" s="239"/>
      <c r="AJ143" s="239"/>
      <c r="AK143" s="239"/>
      <c r="AL143" s="239"/>
      <c r="AM143" s="239"/>
      <c r="AN143" s="239"/>
      <c r="AO143" s="239"/>
      <c r="AP143" s="239"/>
      <c r="AQ143" s="239"/>
      <c r="AR143" s="239"/>
      <c r="AS143" s="239"/>
      <c r="AT143" s="239"/>
    </row>
    <row r="144" spans="1:46" ht="14.5" thickBot="1" x14ac:dyDescent="0.35">
      <c r="C144" s="191">
        <f>SUM(C134:C143)</f>
        <v>0</v>
      </c>
      <c r="D144" s="191">
        <f t="shared" ref="D144:I144" si="37">SUM(D134:D143)</f>
        <v>0</v>
      </c>
      <c r="E144" s="191">
        <f t="shared" si="37"/>
        <v>0</v>
      </c>
      <c r="F144" s="191">
        <f t="shared" si="37"/>
        <v>0</v>
      </c>
      <c r="G144" s="191">
        <f t="shared" si="37"/>
        <v>0</v>
      </c>
      <c r="H144" s="191">
        <f t="shared" si="37"/>
        <v>0</v>
      </c>
      <c r="I144" s="191">
        <f t="shared" si="37"/>
        <v>0</v>
      </c>
      <c r="J144" s="191">
        <f>SUM(J134:J143)</f>
        <v>0</v>
      </c>
      <c r="K144" s="191">
        <f>SUM(K134:K143)</f>
        <v>0</v>
      </c>
      <c r="AB144" s="239"/>
      <c r="AC144" s="239"/>
      <c r="AD144" s="239"/>
      <c r="AE144" s="239"/>
      <c r="AF144" s="239"/>
      <c r="AG144" s="239"/>
      <c r="AH144" s="239"/>
      <c r="AI144" s="239"/>
      <c r="AJ144" s="239"/>
      <c r="AK144" s="239"/>
      <c r="AL144" s="239"/>
      <c r="AM144" s="239"/>
      <c r="AN144" s="239"/>
      <c r="AO144" s="239"/>
      <c r="AP144" s="239"/>
      <c r="AQ144" s="239"/>
      <c r="AR144" s="239"/>
      <c r="AS144" s="239"/>
      <c r="AT144" s="239"/>
    </row>
    <row r="145" spans="1:36" s="192" customFormat="1" ht="17.649999999999999" customHeight="1" thickBot="1" x14ac:dyDescent="0.35">
      <c r="B145" s="203"/>
    </row>
    <row r="146" spans="1:36" s="192" customFormat="1" ht="14.5" thickBot="1" x14ac:dyDescent="0.35">
      <c r="A146" s="194" t="s">
        <v>81</v>
      </c>
      <c r="B146" s="203"/>
      <c r="C146" s="191">
        <f>C113+C123+C132+C144</f>
        <v>0</v>
      </c>
      <c r="D146" s="191">
        <f t="shared" ref="D146:J146" si="38">D113+D123+D132+D144</f>
        <v>0</v>
      </c>
      <c r="E146" s="191">
        <f t="shared" si="38"/>
        <v>0</v>
      </c>
      <c r="F146" s="191">
        <f t="shared" si="38"/>
        <v>0</v>
      </c>
      <c r="G146" s="191">
        <f t="shared" si="38"/>
        <v>0</v>
      </c>
      <c r="H146" s="191">
        <f t="shared" si="38"/>
        <v>0</v>
      </c>
      <c r="I146" s="191">
        <f t="shared" si="38"/>
        <v>0</v>
      </c>
      <c r="J146" s="191">
        <f t="shared" si="38"/>
        <v>0</v>
      </c>
      <c r="K146" s="191">
        <f>K113+K123+K132+K144</f>
        <v>0</v>
      </c>
    </row>
    <row r="147" spans="1:36" s="192" customFormat="1" ht="14.5" thickBot="1" x14ac:dyDescent="0.35">
      <c r="A147" s="194" t="s">
        <v>82</v>
      </c>
      <c r="B147" s="203"/>
      <c r="C147" s="191">
        <f>C146</f>
        <v>0</v>
      </c>
      <c r="D147" s="191">
        <f>C147+D146</f>
        <v>0</v>
      </c>
      <c r="E147" s="191">
        <f>D147+E146</f>
        <v>0</v>
      </c>
      <c r="F147" s="191">
        <f>E147+F146</f>
        <v>0</v>
      </c>
      <c r="G147" s="191">
        <f>F147+G146</f>
        <v>0</v>
      </c>
      <c r="H147" s="191">
        <f>G147+H146</f>
        <v>0</v>
      </c>
      <c r="I147" s="191">
        <f t="shared" ref="I147" si="39">H147+I146</f>
        <v>0</v>
      </c>
      <c r="J147" s="191">
        <f>I147+J146</f>
        <v>0</v>
      </c>
      <c r="K147" s="245">
        <f>J147</f>
        <v>0</v>
      </c>
    </row>
    <row r="148" spans="1:36" s="192" customFormat="1" x14ac:dyDescent="0.3">
      <c r="B148" s="203"/>
      <c r="C148" s="207"/>
      <c r="D148" s="207"/>
      <c r="E148" s="207"/>
      <c r="F148" s="207"/>
      <c r="G148" s="207"/>
      <c r="H148" s="207"/>
      <c r="I148" s="207"/>
      <c r="J148" s="207"/>
      <c r="K148" s="207"/>
    </row>
    <row r="149" spans="1:36" s="192" customFormat="1" x14ac:dyDescent="0.3">
      <c r="B149" s="203"/>
      <c r="C149" s="207"/>
      <c r="D149" s="207"/>
      <c r="E149" s="207"/>
      <c r="F149" s="207"/>
      <c r="G149" s="207"/>
      <c r="H149" s="207"/>
      <c r="I149" s="207"/>
      <c r="J149" s="207"/>
      <c r="K149" s="207"/>
    </row>
    <row r="150" spans="1:36" s="192" customFormat="1" x14ac:dyDescent="0.3">
      <c r="B150" s="203"/>
      <c r="C150" s="207"/>
      <c r="D150" s="207"/>
      <c r="E150" s="207"/>
      <c r="F150" s="207"/>
      <c r="G150" s="207"/>
      <c r="H150" s="207"/>
      <c r="I150" s="207"/>
      <c r="J150" s="207"/>
      <c r="K150" s="207"/>
    </row>
    <row r="151" spans="1:36" s="192" customFormat="1" x14ac:dyDescent="0.3">
      <c r="B151" s="203"/>
      <c r="C151" s="207"/>
      <c r="D151" s="207"/>
      <c r="E151" s="207"/>
      <c r="F151" s="207"/>
      <c r="G151" s="207"/>
      <c r="H151" s="207"/>
      <c r="I151" s="207"/>
      <c r="J151" s="207"/>
      <c r="K151" s="207"/>
      <c r="L151" s="210"/>
    </row>
    <row r="152" spans="1:36" s="248" customFormat="1" hidden="1" x14ac:dyDescent="0.3">
      <c r="A152" s="208" t="str">
        <f>'BAU cash flow forecast'!A120</f>
        <v>Annexure C Line item descriptions</v>
      </c>
      <c r="B152" s="209"/>
      <c r="C152" s="210"/>
      <c r="D152" s="210"/>
      <c r="E152" s="210"/>
      <c r="F152" s="210"/>
      <c r="G152" s="210"/>
      <c r="H152" s="210"/>
      <c r="I152" s="210"/>
      <c r="J152" s="210"/>
      <c r="K152" s="210"/>
      <c r="L152" s="210"/>
      <c r="M152" s="210"/>
      <c r="N152" s="210"/>
      <c r="O152" s="210"/>
      <c r="P152" s="210"/>
      <c r="Q152" s="210"/>
      <c r="R152" s="210"/>
      <c r="S152" s="210"/>
      <c r="T152" s="210"/>
      <c r="U152" s="210"/>
      <c r="V152" s="210"/>
      <c r="W152" s="210"/>
      <c r="X152" s="210"/>
      <c r="Y152" s="210"/>
      <c r="Z152" s="210"/>
      <c r="AA152" s="210"/>
      <c r="AB152" s="210"/>
      <c r="AC152" s="210"/>
      <c r="AD152" s="210"/>
      <c r="AE152" s="210"/>
      <c r="AF152" s="210"/>
      <c r="AG152" s="210"/>
      <c r="AH152" s="210"/>
      <c r="AI152" s="210"/>
      <c r="AJ152" s="210"/>
    </row>
    <row r="153" spans="1:36" s="248" customFormat="1" hidden="1" x14ac:dyDescent="0.3">
      <c r="A153" s="211" t="str">
        <f>'BAU cash flow forecast'!A121</f>
        <v>Line no</v>
      </c>
      <c r="B153" s="209"/>
      <c r="C153" s="210"/>
      <c r="D153" s="210"/>
      <c r="E153" s="210"/>
      <c r="F153" s="210"/>
      <c r="G153" s="210"/>
      <c r="H153" s="210"/>
      <c r="I153" s="210"/>
      <c r="J153" s="210"/>
      <c r="K153" s="210"/>
      <c r="L153" s="210"/>
      <c r="M153" s="210"/>
      <c r="N153" s="210"/>
      <c r="O153" s="210"/>
      <c r="P153" s="210"/>
      <c r="Q153" s="210"/>
      <c r="R153" s="210"/>
      <c r="S153" s="210"/>
      <c r="T153" s="210"/>
      <c r="U153" s="210"/>
      <c r="V153" s="210"/>
      <c r="W153" s="210"/>
      <c r="X153" s="210"/>
      <c r="Y153" s="210"/>
      <c r="Z153" s="210"/>
      <c r="AA153" s="210"/>
      <c r="AB153" s="210"/>
      <c r="AC153" s="210"/>
      <c r="AD153" s="210"/>
      <c r="AE153" s="210"/>
      <c r="AF153" s="210"/>
      <c r="AG153" s="210"/>
      <c r="AH153" s="210"/>
      <c r="AI153" s="210"/>
      <c r="AJ153" s="210"/>
    </row>
    <row r="154" spans="1:36" s="248" customFormat="1" hidden="1" x14ac:dyDescent="0.3">
      <c r="A154" s="210">
        <f>'BAU cash flow forecast'!A122</f>
        <v>1</v>
      </c>
      <c r="B154" s="212" t="str">
        <f>'BAU cash flow forecast'!B122</f>
        <v>Refers to all types of fees received by the institution. (for example transactions fees, listing fees, issuer fees, information services fees, corporate action fees, settlement fees)</v>
      </c>
      <c r="C154" s="210"/>
      <c r="D154" s="210"/>
      <c r="E154" s="210"/>
      <c r="F154" s="210"/>
      <c r="G154" s="210"/>
      <c r="H154" s="210"/>
      <c r="I154" s="210"/>
      <c r="J154" s="210"/>
      <c r="K154" s="210"/>
      <c r="L154" s="210"/>
      <c r="M154" s="210"/>
      <c r="N154" s="210"/>
      <c r="O154" s="210"/>
      <c r="P154" s="210"/>
      <c r="Q154" s="210"/>
      <c r="R154" s="210"/>
      <c r="S154" s="210"/>
      <c r="T154" s="210"/>
      <c r="U154" s="210"/>
      <c r="V154" s="210"/>
      <c r="W154" s="210"/>
      <c r="X154" s="210"/>
      <c r="Y154" s="210"/>
      <c r="Z154" s="210"/>
      <c r="AA154" s="210"/>
      <c r="AB154" s="210"/>
      <c r="AC154" s="210"/>
      <c r="AD154" s="210"/>
      <c r="AE154" s="210"/>
      <c r="AF154" s="210"/>
      <c r="AG154" s="210"/>
      <c r="AH154" s="210"/>
      <c r="AI154" s="210"/>
      <c r="AJ154" s="210"/>
    </row>
    <row r="155" spans="1:36" s="248" customFormat="1" hidden="1" x14ac:dyDescent="0.3">
      <c r="A155" s="210">
        <f>'BAU cash flow forecast'!A123</f>
        <v>2</v>
      </c>
      <c r="B155" s="212" t="e">
        <f>'BAU cash flow forecast'!#REF!</f>
        <v>#REF!</v>
      </c>
      <c r="C155" s="210"/>
      <c r="D155" s="210"/>
      <c r="E155" s="210"/>
      <c r="F155" s="210"/>
      <c r="G155" s="210"/>
      <c r="H155" s="210"/>
      <c r="I155" s="210"/>
      <c r="J155" s="210"/>
      <c r="K155" s="210"/>
      <c r="L155" s="210"/>
      <c r="M155" s="210"/>
      <c r="N155" s="210"/>
      <c r="O155" s="210"/>
      <c r="P155" s="210"/>
      <c r="Q155" s="210"/>
      <c r="R155" s="210"/>
      <c r="S155" s="210"/>
      <c r="T155" s="210"/>
      <c r="U155" s="210"/>
      <c r="V155" s="210"/>
      <c r="W155" s="210"/>
      <c r="X155" s="210"/>
      <c r="Y155" s="210"/>
      <c r="Z155" s="210"/>
      <c r="AA155" s="210"/>
      <c r="AB155" s="210"/>
      <c r="AC155" s="210"/>
      <c r="AD155" s="210"/>
      <c r="AE155" s="210"/>
      <c r="AF155" s="210"/>
      <c r="AG155" s="210"/>
      <c r="AH155" s="210"/>
      <c r="AI155" s="210"/>
      <c r="AJ155" s="210"/>
    </row>
    <row r="156" spans="1:36" s="248" customFormat="1" hidden="1" x14ac:dyDescent="0.3">
      <c r="A156" s="210">
        <f>'BAU cash flow forecast'!A124</f>
        <v>3</v>
      </c>
      <c r="B156" s="212" t="e">
        <f>'BAU cash flow forecast'!#REF!</f>
        <v>#REF!</v>
      </c>
      <c r="C156" s="210"/>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row>
    <row r="157" spans="1:36" s="248" customFormat="1" hidden="1" x14ac:dyDescent="0.3">
      <c r="A157" s="210">
        <f>'BAU cash flow forecast'!A125</f>
        <v>4</v>
      </c>
      <c r="B157" s="212" t="str">
        <f>'BAU cash flow forecast'!B123</f>
        <v>Refers to intercompany charges recouped from group companies and loans received/receivable from group companies.</v>
      </c>
      <c r="C157" s="210"/>
      <c r="D157" s="210"/>
      <c r="E157" s="210"/>
      <c r="F157" s="210"/>
      <c r="G157" s="210"/>
      <c r="H157" s="210"/>
      <c r="I157" s="210"/>
      <c r="J157" s="210"/>
      <c r="K157" s="210"/>
      <c r="L157" s="210"/>
      <c r="M157" s="210"/>
      <c r="N157" s="210"/>
      <c r="O157" s="210"/>
      <c r="P157" s="210"/>
      <c r="Q157" s="210"/>
      <c r="R157" s="210"/>
      <c r="S157" s="210"/>
      <c r="T157" s="210"/>
      <c r="U157" s="210"/>
      <c r="V157" s="210"/>
      <c r="W157" s="210"/>
      <c r="X157" s="210"/>
      <c r="Y157" s="210"/>
      <c r="Z157" s="210"/>
      <c r="AA157" s="210"/>
      <c r="AB157" s="210"/>
      <c r="AC157" s="210"/>
      <c r="AD157" s="210"/>
      <c r="AE157" s="210"/>
      <c r="AF157" s="210"/>
      <c r="AG157" s="210"/>
      <c r="AH157" s="210"/>
      <c r="AI157" s="210"/>
      <c r="AJ157" s="210"/>
    </row>
    <row r="158" spans="1:36" s="248" customFormat="1" hidden="1" x14ac:dyDescent="0.3">
      <c r="A158" s="210">
        <f>'BAU cash flow forecast'!A126</f>
        <v>5</v>
      </c>
      <c r="B158" s="212" t="str">
        <f>'BAU cash flow forecast'!B124</f>
        <v>Refers to all taxation receivable from SARS (VAT, Income tax, Dividends withholding tax, Securities tax)</v>
      </c>
      <c r="C158" s="210"/>
      <c r="D158" s="210"/>
      <c r="E158" s="210"/>
      <c r="F158" s="210"/>
      <c r="G158" s="210"/>
      <c r="H158" s="210"/>
      <c r="I158" s="210"/>
      <c r="J158" s="210"/>
      <c r="K158" s="210"/>
      <c r="L158" s="210"/>
      <c r="M158" s="210"/>
      <c r="N158" s="210"/>
      <c r="O158" s="210"/>
      <c r="P158" s="210"/>
      <c r="Q158" s="210"/>
      <c r="R158" s="210"/>
      <c r="S158" s="210"/>
      <c r="T158" s="210"/>
      <c r="U158" s="210"/>
      <c r="V158" s="210"/>
      <c r="W158" s="210"/>
      <c r="X158" s="210"/>
      <c r="Y158" s="210"/>
      <c r="Z158" s="210"/>
      <c r="AA158" s="210"/>
      <c r="AB158" s="210"/>
      <c r="AC158" s="210"/>
      <c r="AD158" s="210"/>
      <c r="AE158" s="210"/>
      <c r="AF158" s="210"/>
      <c r="AG158" s="210"/>
      <c r="AH158" s="210"/>
      <c r="AI158" s="210"/>
      <c r="AJ158" s="210"/>
    </row>
    <row r="159" spans="1:36" s="248" customFormat="1" hidden="1" x14ac:dyDescent="0.3">
      <c r="A159" s="210">
        <f>'BAU cash flow forecast'!A127</f>
        <v>6</v>
      </c>
      <c r="B159" s="212" t="str">
        <f>'BAU cash flow forecast'!B125</f>
        <v>Refers to all sundry debtors (excluding fees and any other items specifies under the inflows categories)</v>
      </c>
      <c r="C159" s="210"/>
      <c r="D159" s="210"/>
      <c r="E159" s="210"/>
      <c r="F159" s="210"/>
      <c r="G159" s="210"/>
      <c r="H159" s="210"/>
      <c r="I159" s="210"/>
      <c r="J159" s="210"/>
      <c r="K159" s="210"/>
      <c r="L159" s="210"/>
      <c r="M159" s="210"/>
      <c r="N159" s="210"/>
      <c r="O159" s="210"/>
      <c r="P159" s="210"/>
      <c r="Q159" s="210"/>
      <c r="R159" s="210"/>
      <c r="S159" s="210"/>
      <c r="T159" s="210"/>
      <c r="U159" s="210"/>
      <c r="V159" s="210"/>
      <c r="W159" s="210"/>
      <c r="X159" s="210"/>
      <c r="Y159" s="210"/>
      <c r="Z159" s="210"/>
      <c r="AA159" s="210"/>
      <c r="AB159" s="210"/>
      <c r="AC159" s="210"/>
      <c r="AD159" s="210"/>
      <c r="AE159" s="210"/>
      <c r="AF159" s="210"/>
      <c r="AG159" s="210"/>
      <c r="AH159" s="210"/>
      <c r="AI159" s="210"/>
      <c r="AJ159" s="210"/>
    </row>
    <row r="160" spans="1:36" s="248" customFormat="1" hidden="1" x14ac:dyDescent="0.3">
      <c r="A160" s="210">
        <f>'BAU cash flow forecast'!A128</f>
        <v>7</v>
      </c>
      <c r="B160" s="212" t="str">
        <f>'BAU cash flow forecast'!B126</f>
        <v>Refers to interest receivable from financial institutions or loans granted.</v>
      </c>
      <c r="C160" s="210"/>
      <c r="D160" s="210"/>
      <c r="E160" s="210"/>
      <c r="F160" s="210"/>
      <c r="G160" s="210"/>
      <c r="H160" s="210"/>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10"/>
      <c r="AE160" s="210"/>
      <c r="AF160" s="210"/>
      <c r="AG160" s="210"/>
      <c r="AH160" s="210"/>
      <c r="AI160" s="210"/>
      <c r="AJ160" s="210"/>
    </row>
    <row r="161" spans="1:36" s="248" customFormat="1" hidden="1" x14ac:dyDescent="0.3">
      <c r="A161" s="210">
        <f>'BAU cash flow forecast'!A129</f>
        <v>8</v>
      </c>
      <c r="B161" s="212" t="str">
        <f>'BAU cash flow forecast'!B127</f>
        <v>Refers to dividends to be received.</v>
      </c>
      <c r="C161" s="210"/>
      <c r="D161" s="210"/>
      <c r="E161" s="210"/>
      <c r="F161" s="210"/>
      <c r="G161" s="210"/>
      <c r="H161" s="210"/>
      <c r="I161" s="210"/>
      <c r="J161" s="210"/>
      <c r="K161" s="210"/>
      <c r="L161" s="210"/>
      <c r="M161" s="210"/>
      <c r="N161" s="210"/>
      <c r="O161" s="210"/>
      <c r="P161" s="210"/>
      <c r="Q161" s="210"/>
      <c r="R161" s="210"/>
      <c r="S161" s="210"/>
      <c r="T161" s="210"/>
      <c r="U161" s="210"/>
      <c r="V161" s="210"/>
      <c r="W161" s="210"/>
      <c r="X161" s="210"/>
      <c r="Y161" s="210"/>
      <c r="Z161" s="210"/>
      <c r="AA161" s="210"/>
      <c r="AB161" s="210"/>
      <c r="AC161" s="210"/>
      <c r="AD161" s="210"/>
      <c r="AE161" s="210"/>
      <c r="AF161" s="210"/>
      <c r="AG161" s="210"/>
      <c r="AH161" s="210"/>
      <c r="AI161" s="210"/>
      <c r="AJ161" s="210"/>
    </row>
    <row r="162" spans="1:36" s="248" customFormat="1" hidden="1" x14ac:dyDescent="0.3">
      <c r="A162" s="210">
        <f>'BAU cash flow forecast'!A130</f>
        <v>9</v>
      </c>
      <c r="B162" s="212" t="str">
        <f>'BAU cash flow forecast'!B128</f>
        <v>Refer to all other inflows to be received (including financing to be received from external parties)</v>
      </c>
      <c r="C162" s="210"/>
      <c r="D162" s="210"/>
      <c r="E162" s="210"/>
      <c r="F162" s="210"/>
      <c r="G162" s="210"/>
      <c r="H162" s="210"/>
      <c r="I162" s="210"/>
      <c r="J162" s="210"/>
      <c r="K162" s="210"/>
      <c r="L162" s="210"/>
      <c r="M162" s="210"/>
      <c r="N162" s="210"/>
      <c r="O162" s="210"/>
      <c r="P162" s="210"/>
      <c r="Q162" s="210"/>
      <c r="R162" s="210"/>
      <c r="S162" s="210"/>
      <c r="T162" s="210"/>
      <c r="U162" s="210"/>
      <c r="V162" s="210"/>
      <c r="W162" s="210"/>
      <c r="X162" s="210"/>
      <c r="Y162" s="210"/>
      <c r="Z162" s="210"/>
      <c r="AA162" s="210"/>
      <c r="AB162" s="210"/>
      <c r="AC162" s="210"/>
      <c r="AD162" s="210"/>
      <c r="AE162" s="210"/>
      <c r="AF162" s="210"/>
      <c r="AG162" s="210"/>
      <c r="AH162" s="210"/>
      <c r="AI162" s="210"/>
      <c r="AJ162" s="210"/>
    </row>
    <row r="163" spans="1:36" s="248" customFormat="1" hidden="1" x14ac:dyDescent="0.3">
      <c r="A163" s="210">
        <f>'BAU cash flow forecast'!A131</f>
        <v>10</v>
      </c>
      <c r="B163" s="212" t="str">
        <f>'BAU cash flow forecast'!B129</f>
        <v>Refer to forecasted cash operating expenditure excluding salaries</v>
      </c>
      <c r="C163" s="210"/>
      <c r="D163" s="210"/>
      <c r="E163" s="210"/>
      <c r="F163" s="210"/>
      <c r="G163" s="210"/>
      <c r="H163" s="210"/>
      <c r="I163" s="210"/>
      <c r="J163" s="210"/>
      <c r="K163" s="210"/>
      <c r="L163" s="210"/>
      <c r="M163" s="210"/>
      <c r="N163" s="210"/>
      <c r="O163" s="210"/>
      <c r="P163" s="210"/>
      <c r="Q163" s="210"/>
      <c r="R163" s="210"/>
      <c r="S163" s="210"/>
      <c r="T163" s="210"/>
      <c r="U163" s="210"/>
      <c r="V163" s="210"/>
      <c r="W163" s="210"/>
      <c r="X163" s="210"/>
      <c r="Y163" s="210"/>
      <c r="Z163" s="210"/>
      <c r="AA163" s="210"/>
      <c r="AB163" s="210"/>
      <c r="AC163" s="210"/>
      <c r="AD163" s="210"/>
      <c r="AE163" s="210"/>
      <c r="AF163" s="210"/>
      <c r="AG163" s="210"/>
      <c r="AH163" s="210"/>
      <c r="AI163" s="210"/>
      <c r="AJ163" s="210"/>
    </row>
    <row r="164" spans="1:36" s="248" customFormat="1" hidden="1" x14ac:dyDescent="0.3">
      <c r="A164" s="210">
        <f>'BAU cash flow forecast'!A132</f>
        <v>11</v>
      </c>
      <c r="B164" s="212" t="str">
        <f>'BAU cash flow forecast'!B130</f>
        <v>Refers to all employees costs payable</v>
      </c>
      <c r="C164" s="210"/>
      <c r="D164" s="210"/>
      <c r="E164" s="210"/>
      <c r="F164" s="210"/>
      <c r="G164" s="210"/>
      <c r="H164" s="210"/>
      <c r="I164" s="210"/>
      <c r="J164" s="210"/>
      <c r="K164" s="210"/>
      <c r="L164" s="210"/>
      <c r="M164" s="210"/>
      <c r="N164" s="210"/>
      <c r="O164" s="210"/>
      <c r="P164" s="210"/>
      <c r="Q164" s="210"/>
      <c r="R164" s="210"/>
      <c r="S164" s="210"/>
      <c r="T164" s="210"/>
      <c r="U164" s="210"/>
      <c r="V164" s="210"/>
      <c r="W164" s="210"/>
      <c r="X164" s="210"/>
      <c r="Y164" s="210"/>
      <c r="Z164" s="210"/>
      <c r="AA164" s="210"/>
      <c r="AB164" s="210"/>
      <c r="AC164" s="210"/>
      <c r="AD164" s="210"/>
      <c r="AE164" s="210"/>
      <c r="AF164" s="210"/>
      <c r="AG164" s="210"/>
      <c r="AH164" s="210"/>
      <c r="AI164" s="210"/>
      <c r="AJ164" s="210"/>
    </row>
    <row r="165" spans="1:36" s="248" customFormat="1" hidden="1" x14ac:dyDescent="0.3">
      <c r="A165" s="210">
        <f>'BAU cash flow forecast'!A133</f>
        <v>12</v>
      </c>
      <c r="B165" s="212" t="e">
        <f>'BAU cash flow forecast'!#REF!</f>
        <v>#REF!</v>
      </c>
      <c r="C165" s="210"/>
      <c r="D165" s="210"/>
      <c r="E165" s="210"/>
      <c r="F165" s="210"/>
      <c r="G165" s="210"/>
      <c r="H165" s="210"/>
      <c r="I165" s="210"/>
      <c r="J165" s="210"/>
      <c r="K165" s="210"/>
      <c r="L165" s="210"/>
      <c r="M165" s="210"/>
      <c r="N165" s="210"/>
      <c r="O165" s="210"/>
      <c r="P165" s="210"/>
      <c r="Q165" s="210"/>
      <c r="R165" s="210"/>
      <c r="S165" s="210"/>
      <c r="T165" s="210"/>
      <c r="U165" s="210"/>
      <c r="V165" s="210"/>
      <c r="W165" s="210"/>
      <c r="X165" s="210"/>
      <c r="Y165" s="210"/>
      <c r="Z165" s="210"/>
      <c r="AA165" s="210"/>
      <c r="AB165" s="210"/>
      <c r="AC165" s="210"/>
      <c r="AD165" s="210"/>
      <c r="AE165" s="210"/>
      <c r="AF165" s="210"/>
      <c r="AG165" s="210"/>
      <c r="AH165" s="210"/>
      <c r="AI165" s="210"/>
      <c r="AJ165" s="210"/>
    </row>
    <row r="166" spans="1:36" s="248" customFormat="1" hidden="1" x14ac:dyDescent="0.3">
      <c r="A166" s="210">
        <f>'BAU cash flow forecast'!A136</f>
        <v>15</v>
      </c>
      <c r="B166" s="212" t="e">
        <f>'BAU cash flow forecast'!#REF!</f>
        <v>#REF!</v>
      </c>
      <c r="C166" s="210"/>
      <c r="D166" s="210"/>
      <c r="E166" s="210"/>
      <c r="F166" s="210"/>
      <c r="G166" s="210"/>
      <c r="H166" s="210"/>
      <c r="I166" s="210"/>
      <c r="J166" s="210"/>
      <c r="K166" s="210"/>
      <c r="L166" s="210"/>
      <c r="M166" s="210"/>
      <c r="N166" s="210"/>
      <c r="O166" s="210"/>
      <c r="P166" s="210"/>
      <c r="Q166" s="210"/>
      <c r="R166" s="210"/>
      <c r="S166" s="210"/>
      <c r="T166" s="210"/>
      <c r="U166" s="210"/>
      <c r="V166" s="210"/>
      <c r="W166" s="210"/>
      <c r="X166" s="210"/>
      <c r="Y166" s="210"/>
      <c r="Z166" s="210"/>
      <c r="AA166" s="210"/>
      <c r="AB166" s="210"/>
      <c r="AC166" s="210"/>
      <c r="AD166" s="210"/>
      <c r="AE166" s="210"/>
      <c r="AF166" s="210"/>
      <c r="AG166" s="210"/>
      <c r="AH166" s="210"/>
      <c r="AI166" s="210"/>
      <c r="AJ166" s="210"/>
    </row>
    <row r="167" spans="1:36" s="248" customFormat="1" hidden="1" x14ac:dyDescent="0.3">
      <c r="A167" s="210">
        <f>'BAU cash flow forecast'!A134</f>
        <v>13</v>
      </c>
      <c r="B167" s="212" t="str">
        <f>'BAU cash flow forecast'!B131</f>
        <v>Refers to all taxation payable from SARS (VAT, Income tax, Dividends withholding tax, Securities tax)</v>
      </c>
      <c r="C167" s="210"/>
      <c r="D167" s="210"/>
      <c r="E167" s="210"/>
      <c r="F167" s="210"/>
      <c r="G167" s="210"/>
      <c r="H167" s="210"/>
      <c r="I167" s="210"/>
      <c r="J167" s="210"/>
      <c r="K167" s="210"/>
      <c r="L167" s="210"/>
      <c r="M167" s="210"/>
      <c r="N167" s="210"/>
      <c r="O167" s="210"/>
      <c r="P167" s="210"/>
      <c r="Q167" s="210"/>
      <c r="R167" s="210"/>
      <c r="S167" s="210"/>
      <c r="T167" s="210"/>
      <c r="U167" s="210"/>
      <c r="V167" s="210"/>
      <c r="W167" s="210"/>
      <c r="X167" s="210"/>
      <c r="Y167" s="210"/>
      <c r="Z167" s="210"/>
      <c r="AA167" s="210"/>
      <c r="AB167" s="210"/>
      <c r="AC167" s="210"/>
      <c r="AD167" s="210"/>
      <c r="AE167" s="210"/>
      <c r="AF167" s="210"/>
      <c r="AG167" s="210"/>
      <c r="AH167" s="210"/>
      <c r="AI167" s="210"/>
      <c r="AJ167" s="210"/>
    </row>
    <row r="168" spans="1:36" s="248" customFormat="1" hidden="1" x14ac:dyDescent="0.3">
      <c r="A168" s="210">
        <f>'BAU cash flow forecast'!A135</f>
        <v>14</v>
      </c>
      <c r="B168" s="212" t="str">
        <f>'BAU cash flow forecast'!B132</f>
        <v>Refers to dividends payable</v>
      </c>
      <c r="C168" s="210"/>
      <c r="D168" s="210"/>
      <c r="E168" s="210"/>
      <c r="F168" s="210"/>
      <c r="G168" s="210"/>
      <c r="H168" s="210"/>
      <c r="I168" s="210"/>
      <c r="J168" s="210"/>
      <c r="K168" s="210"/>
      <c r="L168" s="210"/>
      <c r="M168" s="210"/>
      <c r="N168" s="210"/>
      <c r="O168" s="210"/>
      <c r="P168" s="210"/>
      <c r="Q168" s="210"/>
      <c r="R168" s="210"/>
      <c r="S168" s="210"/>
      <c r="T168" s="210"/>
      <c r="U168" s="210"/>
      <c r="V168" s="210"/>
      <c r="W168" s="210"/>
      <c r="X168" s="210"/>
      <c r="Y168" s="210"/>
      <c r="Z168" s="210"/>
      <c r="AA168" s="210"/>
      <c r="AB168" s="210"/>
      <c r="AC168" s="210"/>
      <c r="AD168" s="210"/>
      <c r="AE168" s="210"/>
      <c r="AF168" s="210"/>
      <c r="AG168" s="210"/>
      <c r="AH168" s="210"/>
      <c r="AI168" s="210"/>
      <c r="AJ168" s="210"/>
    </row>
    <row r="169" spans="1:36" s="248" customFormat="1" hidden="1" x14ac:dyDescent="0.3">
      <c r="A169" s="210" t="e">
        <f>'BAU cash flow forecast'!#REF!</f>
        <v>#REF!</v>
      </c>
      <c r="B169" s="212" t="str">
        <f>'BAU cash flow forecast'!B133</f>
        <v>Refers to repayments of funding to shareholders excluding dividends payable</v>
      </c>
      <c r="C169" s="210"/>
      <c r="D169" s="210"/>
      <c r="E169" s="210"/>
      <c r="F169" s="210"/>
      <c r="G169" s="210"/>
      <c r="H169" s="210"/>
      <c r="I169" s="210"/>
      <c r="J169" s="210"/>
      <c r="K169" s="210"/>
      <c r="L169" s="210"/>
      <c r="M169" s="210"/>
      <c r="N169" s="210"/>
      <c r="O169" s="210"/>
      <c r="P169" s="210"/>
      <c r="Q169" s="210"/>
      <c r="R169" s="210"/>
      <c r="S169" s="210"/>
      <c r="T169" s="210"/>
      <c r="U169" s="210"/>
      <c r="V169" s="210"/>
      <c r="W169" s="210"/>
      <c r="X169" s="210"/>
      <c r="Y169" s="210"/>
      <c r="Z169" s="210"/>
      <c r="AA169" s="210"/>
      <c r="AB169" s="210"/>
      <c r="AC169" s="210"/>
      <c r="AD169" s="210"/>
      <c r="AE169" s="210"/>
      <c r="AF169" s="210"/>
      <c r="AG169" s="210"/>
      <c r="AH169" s="210"/>
      <c r="AI169" s="210"/>
      <c r="AJ169" s="210"/>
    </row>
    <row r="170" spans="1:36" s="248" customFormat="1" hidden="1" x14ac:dyDescent="0.3">
      <c r="A170" s="210" t="e">
        <f>'BAU cash flow forecast'!#REF!</f>
        <v>#REF!</v>
      </c>
      <c r="B170" s="212" t="str">
        <f>'BAU cash flow forecast'!B136</f>
        <v>Refer to all other outflows repayable (including financing repayable to external parties)</v>
      </c>
      <c r="C170" s="210"/>
      <c r="D170" s="210"/>
      <c r="E170" s="210"/>
      <c r="F170" s="210"/>
      <c r="G170" s="210"/>
      <c r="H170" s="210"/>
      <c r="I170" s="210"/>
      <c r="J170" s="210"/>
      <c r="K170" s="210"/>
      <c r="L170" s="210"/>
      <c r="M170" s="210"/>
      <c r="N170" s="210"/>
      <c r="O170" s="210"/>
      <c r="P170" s="210"/>
      <c r="Q170" s="210"/>
      <c r="R170" s="210"/>
      <c r="S170" s="210"/>
      <c r="T170" s="210"/>
      <c r="U170" s="210"/>
      <c r="V170" s="210"/>
      <c r="W170" s="210"/>
      <c r="X170" s="210"/>
      <c r="Y170" s="210"/>
      <c r="Z170" s="210"/>
      <c r="AA170" s="210"/>
      <c r="AB170" s="210"/>
      <c r="AC170" s="210"/>
      <c r="AD170" s="210"/>
      <c r="AE170" s="210"/>
      <c r="AF170" s="210"/>
      <c r="AG170" s="210"/>
      <c r="AH170" s="210"/>
      <c r="AI170" s="210"/>
      <c r="AJ170" s="210"/>
    </row>
    <row r="171" spans="1:36" s="248" customFormat="1" hidden="1" x14ac:dyDescent="0.3">
      <c r="A171" s="210" t="e">
        <f>'BAU cash flow forecast'!#REF!</f>
        <v>#REF!</v>
      </c>
      <c r="B171" s="212" t="str">
        <f>'BAU cash flow forecast'!B134</f>
        <v>Refers to interest payable to financial institutions or loans received.</v>
      </c>
      <c r="C171" s="210"/>
      <c r="D171" s="210"/>
      <c r="E171" s="210"/>
      <c r="F171" s="210"/>
      <c r="G171" s="210"/>
      <c r="H171" s="210"/>
      <c r="I171" s="210"/>
      <c r="J171" s="210"/>
      <c r="K171" s="210"/>
      <c r="L171" s="210"/>
      <c r="M171" s="210"/>
      <c r="N171" s="210"/>
      <c r="O171" s="210"/>
      <c r="P171" s="210"/>
      <c r="Q171" s="210"/>
      <c r="R171" s="210"/>
      <c r="S171" s="210"/>
      <c r="T171" s="210"/>
      <c r="U171" s="210"/>
      <c r="V171" s="210"/>
      <c r="W171" s="210"/>
      <c r="X171" s="210"/>
      <c r="Y171" s="210"/>
      <c r="Z171" s="210"/>
      <c r="AA171" s="210"/>
      <c r="AB171" s="210"/>
      <c r="AC171" s="210"/>
      <c r="AD171" s="210"/>
      <c r="AE171" s="210"/>
      <c r="AF171" s="210"/>
      <c r="AG171" s="210"/>
      <c r="AH171" s="210"/>
      <c r="AI171" s="210"/>
      <c r="AJ171" s="210"/>
    </row>
    <row r="172" spans="1:36" s="248" customFormat="1" hidden="1" x14ac:dyDescent="0.3">
      <c r="A172" s="210" t="e">
        <f>'BAU cash flow forecast'!#REF!</f>
        <v>#REF!</v>
      </c>
      <c r="B172" s="212" t="str">
        <f>'BAU cash flow forecast'!B135</f>
        <v>Refers to planned capital expenditure.</v>
      </c>
      <c r="C172" s="210"/>
      <c r="D172" s="210"/>
      <c r="E172" s="210"/>
      <c r="F172" s="210"/>
      <c r="G172" s="210"/>
      <c r="H172" s="210"/>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0"/>
      <c r="AE172" s="210"/>
      <c r="AF172" s="210"/>
      <c r="AG172" s="210"/>
      <c r="AH172" s="210"/>
      <c r="AI172" s="210"/>
      <c r="AJ172" s="210"/>
    </row>
    <row r="173" spans="1:36" s="248" customFormat="1" hidden="1" x14ac:dyDescent="0.3">
      <c r="A173" s="210">
        <f>'BAU cash flow forecast'!A137</f>
        <v>0</v>
      </c>
      <c r="B173" s="212" t="e">
        <f>'BAU cash flow forecast'!#REF!</f>
        <v>#REF!</v>
      </c>
      <c r="C173" s="210"/>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c r="AA173" s="210"/>
      <c r="AB173" s="210"/>
      <c r="AC173" s="210"/>
      <c r="AD173" s="210"/>
      <c r="AE173" s="210"/>
      <c r="AF173" s="210"/>
      <c r="AG173" s="210"/>
      <c r="AH173" s="210"/>
      <c r="AI173" s="210"/>
      <c r="AJ173" s="210"/>
    </row>
    <row r="174" spans="1:36" s="248" customFormat="1" hidden="1" x14ac:dyDescent="0.3">
      <c r="A174" s="210">
        <f>'BAU cash flow forecast'!A138</f>
        <v>0</v>
      </c>
      <c r="B174" s="212" t="e">
        <f>'BAU cash flow forecast'!#REF!</f>
        <v>#REF!</v>
      </c>
      <c r="C174" s="210"/>
      <c r="D174" s="210"/>
      <c r="E174" s="210"/>
      <c r="F174" s="210"/>
      <c r="G174" s="210"/>
      <c r="H174" s="210"/>
      <c r="I174" s="210"/>
      <c r="J174" s="210"/>
      <c r="K174" s="210"/>
      <c r="L174" s="210"/>
      <c r="M174" s="210"/>
      <c r="N174" s="210"/>
      <c r="O174" s="210"/>
      <c r="P174" s="210"/>
      <c r="Q174" s="210"/>
      <c r="R174" s="210"/>
      <c r="S174" s="210"/>
      <c r="T174" s="210"/>
      <c r="U174" s="210"/>
      <c r="V174" s="210"/>
      <c r="W174" s="210"/>
      <c r="X174" s="210"/>
      <c r="Y174" s="210"/>
      <c r="Z174" s="210"/>
      <c r="AA174" s="210"/>
      <c r="AB174" s="210"/>
      <c r="AC174" s="210"/>
      <c r="AD174" s="210"/>
      <c r="AE174" s="210"/>
      <c r="AF174" s="210"/>
      <c r="AG174" s="210"/>
      <c r="AH174" s="210"/>
      <c r="AI174" s="210"/>
      <c r="AJ174" s="210"/>
    </row>
    <row r="175" spans="1:36" s="248" customFormat="1" hidden="1" x14ac:dyDescent="0.3">
      <c r="A175" s="210">
        <f>'BAU cash flow forecast'!A139</f>
        <v>0</v>
      </c>
      <c r="B175" s="212" t="e">
        <f>'BAU cash flow forecast'!#REF!</f>
        <v>#REF!</v>
      </c>
      <c r="C175" s="210"/>
      <c r="D175" s="210"/>
      <c r="E175" s="210"/>
      <c r="F175" s="210"/>
      <c r="G175" s="210"/>
      <c r="H175" s="210"/>
      <c r="I175" s="210"/>
      <c r="J175" s="210"/>
      <c r="K175" s="210"/>
      <c r="L175" s="210"/>
      <c r="M175" s="210"/>
      <c r="N175" s="210"/>
      <c r="O175" s="210"/>
      <c r="P175" s="210"/>
      <c r="Q175" s="210"/>
      <c r="R175" s="210"/>
      <c r="S175" s="210"/>
      <c r="T175" s="210"/>
      <c r="U175" s="210"/>
      <c r="V175" s="210"/>
      <c r="W175" s="210"/>
      <c r="X175" s="210"/>
      <c r="Y175" s="210"/>
      <c r="Z175" s="210"/>
      <c r="AA175" s="210"/>
      <c r="AB175" s="210"/>
      <c r="AC175" s="210"/>
      <c r="AD175" s="210"/>
      <c r="AE175" s="210"/>
      <c r="AF175" s="210"/>
      <c r="AG175" s="210"/>
      <c r="AH175" s="210"/>
      <c r="AI175" s="210"/>
      <c r="AJ175" s="210"/>
    </row>
    <row r="176" spans="1:36" s="248" customFormat="1" hidden="1" x14ac:dyDescent="0.3">
      <c r="A176" s="210" t="str">
        <f>'BAU cash flow forecast'!A140</f>
        <v>Note</v>
      </c>
      <c r="B176" s="212" t="e">
        <f>'BAU cash flow forecast'!#REF!</f>
        <v>#REF!</v>
      </c>
      <c r="C176" s="210"/>
      <c r="D176" s="210"/>
      <c r="E176" s="210"/>
      <c r="F176" s="210"/>
      <c r="G176" s="210"/>
      <c r="H176" s="210"/>
      <c r="I176" s="210"/>
      <c r="J176" s="210"/>
      <c r="K176" s="210"/>
      <c r="L176" s="210"/>
      <c r="M176" s="210"/>
      <c r="N176" s="210"/>
      <c r="O176" s="210"/>
      <c r="P176" s="210"/>
      <c r="Q176" s="210"/>
      <c r="R176" s="210"/>
      <c r="S176" s="210"/>
      <c r="T176" s="210"/>
      <c r="U176" s="210"/>
      <c r="V176" s="210"/>
      <c r="W176" s="210"/>
      <c r="X176" s="210"/>
      <c r="Y176" s="210"/>
      <c r="Z176" s="210"/>
      <c r="AA176" s="210"/>
      <c r="AB176" s="210"/>
      <c r="AC176" s="210"/>
      <c r="AD176" s="210"/>
      <c r="AE176" s="210"/>
      <c r="AF176" s="210"/>
      <c r="AG176" s="210"/>
      <c r="AH176" s="210"/>
      <c r="AI176" s="210"/>
      <c r="AJ176" s="210"/>
    </row>
    <row r="177" spans="1:36" s="248" customFormat="1" hidden="1" x14ac:dyDescent="0.3">
      <c r="A177" s="210"/>
      <c r="B177" s="209"/>
      <c r="C177" s="210"/>
      <c r="D177" s="210"/>
      <c r="E177" s="210"/>
      <c r="F177" s="210"/>
      <c r="G177" s="210"/>
      <c r="H177" s="210"/>
      <c r="I177" s="210"/>
      <c r="J177" s="210"/>
      <c r="K177" s="210"/>
      <c r="L177" s="210"/>
      <c r="M177" s="210"/>
      <c r="N177" s="210"/>
      <c r="O177" s="210"/>
      <c r="P177" s="210"/>
      <c r="Q177" s="210"/>
      <c r="R177" s="210"/>
      <c r="S177" s="210"/>
      <c r="T177" s="210"/>
      <c r="U177" s="210"/>
      <c r="V177" s="210"/>
      <c r="W177" s="210"/>
      <c r="X177" s="210"/>
      <c r="Y177" s="210"/>
      <c r="Z177" s="210"/>
      <c r="AA177" s="210"/>
      <c r="AB177" s="210"/>
      <c r="AC177" s="210"/>
      <c r="AD177" s="210"/>
      <c r="AE177" s="210"/>
      <c r="AF177" s="210"/>
      <c r="AG177" s="210"/>
      <c r="AH177" s="210"/>
      <c r="AI177" s="210"/>
      <c r="AJ177" s="210"/>
    </row>
    <row r="178" spans="1:36" s="248" customFormat="1" hidden="1" x14ac:dyDescent="0.3">
      <c r="A178" s="210">
        <f>'BAU cash flow forecast'!A143</f>
        <v>0</v>
      </c>
      <c r="B178" s="209"/>
      <c r="C178" s="210"/>
      <c r="D178" s="210"/>
      <c r="E178" s="210"/>
      <c r="F178" s="210"/>
      <c r="G178" s="210"/>
      <c r="H178" s="210"/>
      <c r="I178" s="210"/>
      <c r="J178" s="210"/>
      <c r="K178" s="210"/>
      <c r="L178" s="210"/>
      <c r="M178" s="210"/>
      <c r="N178" s="210"/>
      <c r="O178" s="210"/>
      <c r="P178" s="210"/>
      <c r="Q178" s="210"/>
      <c r="R178" s="210"/>
      <c r="S178" s="210"/>
      <c r="T178" s="210"/>
      <c r="U178" s="210"/>
      <c r="V178" s="210"/>
      <c r="W178" s="210"/>
      <c r="X178" s="210"/>
      <c r="Y178" s="210"/>
      <c r="Z178" s="210"/>
      <c r="AA178" s="210"/>
      <c r="AB178" s="210"/>
      <c r="AC178" s="210"/>
      <c r="AD178" s="210"/>
      <c r="AE178" s="210"/>
      <c r="AF178" s="210"/>
      <c r="AG178" s="210"/>
      <c r="AH178" s="210"/>
      <c r="AI178" s="210"/>
      <c r="AJ178" s="210"/>
    </row>
    <row r="179" spans="1:36" s="248" customFormat="1" hidden="1" x14ac:dyDescent="0.3">
      <c r="A179" s="213"/>
      <c r="B179" s="212" t="str">
        <f>'BAU cash flow forecast'!B140</f>
        <v>Funding sources should include only those funding for which the market infrastructure has high probability to receive funding.</v>
      </c>
      <c r="C179" s="210"/>
      <c r="D179" s="210"/>
      <c r="E179" s="210"/>
      <c r="F179" s="210"/>
      <c r="G179" s="210"/>
      <c r="H179" s="210"/>
      <c r="I179" s="210"/>
      <c r="J179" s="210"/>
      <c r="K179" s="210"/>
      <c r="L179" s="210"/>
      <c r="M179" s="210"/>
      <c r="N179" s="210"/>
      <c r="O179" s="210"/>
      <c r="P179" s="210"/>
      <c r="Q179" s="210"/>
      <c r="R179" s="210"/>
      <c r="S179" s="210"/>
      <c r="T179" s="210"/>
      <c r="U179" s="210"/>
      <c r="V179" s="210"/>
      <c r="W179" s="210"/>
      <c r="X179" s="210"/>
      <c r="Y179" s="210"/>
      <c r="Z179" s="210"/>
      <c r="AA179" s="210"/>
      <c r="AB179" s="210"/>
      <c r="AC179" s="210"/>
      <c r="AD179" s="210"/>
      <c r="AE179" s="210"/>
      <c r="AF179" s="210"/>
      <c r="AG179" s="210"/>
      <c r="AH179" s="210"/>
      <c r="AI179" s="210"/>
      <c r="AJ179" s="210"/>
    </row>
    <row r="180" spans="1:36" s="248" customFormat="1" hidden="1" x14ac:dyDescent="0.3">
      <c r="A180" s="212"/>
      <c r="B180" s="212" t="str">
        <f>'BAU cash flow forecast'!B141</f>
        <v>Where there are conditions placed by the funder the market infrastructure should have met the condition or have reasonable evidence to believe the market infrastructure will have met to the condition at the time it is included on the forecast.</v>
      </c>
      <c r="C180" s="210"/>
      <c r="D180" s="210"/>
      <c r="E180" s="210"/>
      <c r="F180" s="210"/>
      <c r="G180" s="210"/>
      <c r="H180" s="210"/>
      <c r="I180" s="210"/>
      <c r="J180" s="210"/>
      <c r="K180" s="210"/>
      <c r="L180" s="210"/>
      <c r="M180" s="210"/>
      <c r="N180" s="210"/>
      <c r="O180" s="210"/>
      <c r="P180" s="210"/>
      <c r="Q180" s="210"/>
      <c r="R180" s="210"/>
      <c r="S180" s="210"/>
      <c r="T180" s="210"/>
      <c r="U180" s="210"/>
      <c r="V180" s="210"/>
      <c r="W180" s="210"/>
      <c r="X180" s="210"/>
      <c r="Y180" s="210"/>
      <c r="Z180" s="210"/>
      <c r="AA180" s="210"/>
      <c r="AB180" s="210"/>
      <c r="AC180" s="210"/>
      <c r="AD180" s="210"/>
      <c r="AE180" s="210"/>
      <c r="AF180" s="210"/>
      <c r="AG180" s="210"/>
      <c r="AH180" s="210"/>
      <c r="AI180" s="210"/>
      <c r="AJ180" s="210"/>
    </row>
    <row r="181" spans="1:36" s="248" customFormat="1" hidden="1" x14ac:dyDescent="0.3">
      <c r="A181" s="212"/>
      <c r="B181" s="212" t="str">
        <f>'BAU cash flow forecast'!B142</f>
        <v>Bank balances should include available overdrafts and credit facilities.</v>
      </c>
      <c r="C181" s="210"/>
      <c r="D181" s="210"/>
      <c r="E181" s="210"/>
      <c r="F181" s="210"/>
      <c r="G181" s="210"/>
      <c r="H181" s="210"/>
      <c r="I181" s="210"/>
      <c r="J181" s="210"/>
      <c r="K181" s="210"/>
      <c r="L181" s="210"/>
      <c r="M181" s="210"/>
      <c r="N181" s="210"/>
      <c r="O181" s="210"/>
      <c r="P181" s="210"/>
      <c r="Q181" s="210"/>
      <c r="R181" s="210"/>
      <c r="S181" s="210"/>
      <c r="T181" s="210"/>
      <c r="U181" s="210"/>
      <c r="V181" s="210"/>
      <c r="W181" s="210"/>
      <c r="X181" s="210"/>
      <c r="Y181" s="210"/>
      <c r="Z181" s="210"/>
      <c r="AA181" s="210"/>
      <c r="AB181" s="210"/>
      <c r="AC181" s="210"/>
      <c r="AD181" s="210"/>
      <c r="AE181" s="210"/>
      <c r="AF181" s="210"/>
      <c r="AG181" s="210"/>
      <c r="AH181" s="210"/>
      <c r="AI181" s="210"/>
      <c r="AJ181" s="210"/>
    </row>
    <row r="182" spans="1:36" s="248" customFormat="1" hidden="1" x14ac:dyDescent="0.3">
      <c r="A182" s="212"/>
      <c r="B182" s="212" t="str">
        <f>'BAU cash flow forecast'!B143</f>
        <v>The maturity bucketing for the funding should reflect the time to accessibility of the funding.</v>
      </c>
      <c r="C182" s="210"/>
      <c r="D182" s="210"/>
      <c r="E182" s="210"/>
      <c r="F182" s="210"/>
      <c r="G182" s="210"/>
      <c r="H182" s="210"/>
      <c r="I182" s="210"/>
      <c r="J182" s="210"/>
      <c r="K182" s="210"/>
      <c r="L182" s="210"/>
      <c r="M182" s="210"/>
      <c r="N182" s="210"/>
      <c r="O182" s="210"/>
      <c r="P182" s="210"/>
      <c r="Q182" s="210"/>
      <c r="R182" s="210"/>
      <c r="S182" s="210"/>
      <c r="T182" s="210"/>
      <c r="U182" s="210"/>
      <c r="V182" s="210"/>
      <c r="W182" s="210"/>
      <c r="X182" s="210"/>
      <c r="Y182" s="210"/>
      <c r="Z182" s="210"/>
      <c r="AA182" s="210"/>
      <c r="AB182" s="210"/>
      <c r="AC182" s="210"/>
      <c r="AD182" s="210"/>
      <c r="AE182" s="210"/>
      <c r="AF182" s="210"/>
      <c r="AG182" s="210"/>
      <c r="AH182" s="210"/>
      <c r="AI182" s="210"/>
      <c r="AJ182" s="210"/>
    </row>
    <row r="183" spans="1:36" s="248" customFormat="1" x14ac:dyDescent="0.3">
      <c r="A183" s="212"/>
      <c r="B183" s="212"/>
      <c r="C183" s="210"/>
      <c r="D183" s="210"/>
      <c r="E183" s="210"/>
      <c r="F183" s="210"/>
      <c r="G183" s="210"/>
      <c r="H183" s="210"/>
      <c r="I183" s="210"/>
      <c r="J183" s="210"/>
      <c r="K183" s="210"/>
      <c r="L183" s="192"/>
      <c r="M183" s="210"/>
      <c r="N183" s="210"/>
      <c r="O183" s="210"/>
      <c r="P183" s="210"/>
      <c r="Q183" s="210"/>
      <c r="R183" s="210"/>
      <c r="S183" s="210"/>
      <c r="T183" s="210"/>
      <c r="U183" s="210"/>
      <c r="V183" s="210"/>
      <c r="W183" s="210"/>
      <c r="X183" s="210"/>
      <c r="Y183" s="210"/>
      <c r="Z183" s="210"/>
      <c r="AA183" s="210"/>
      <c r="AB183" s="210"/>
      <c r="AC183" s="210"/>
      <c r="AD183" s="210"/>
      <c r="AE183" s="210"/>
      <c r="AF183" s="210"/>
      <c r="AG183" s="210"/>
      <c r="AH183" s="210"/>
      <c r="AI183" s="210"/>
      <c r="AJ183" s="210"/>
    </row>
    <row r="184" spans="1:36" s="192" customFormat="1" x14ac:dyDescent="0.3">
      <c r="B184" s="203"/>
    </row>
    <row r="185" spans="1:36" s="192" customFormat="1" x14ac:dyDescent="0.3">
      <c r="B185" s="203"/>
    </row>
    <row r="186" spans="1:36" s="192" customFormat="1" x14ac:dyDescent="0.3">
      <c r="B186" s="203"/>
    </row>
    <row r="187" spans="1:36" s="192" customFormat="1" x14ac:dyDescent="0.3">
      <c r="B187" s="203"/>
    </row>
    <row r="188" spans="1:36" s="192" customFormat="1" x14ac:dyDescent="0.3">
      <c r="B188" s="203"/>
    </row>
    <row r="189" spans="1:36" s="192" customFormat="1" x14ac:dyDescent="0.3">
      <c r="B189" s="203"/>
    </row>
    <row r="190" spans="1:36" s="192" customFormat="1" x14ac:dyDescent="0.3">
      <c r="B190" s="203"/>
    </row>
    <row r="191" spans="1:36" s="192" customFormat="1" x14ac:dyDescent="0.3">
      <c r="B191" s="203"/>
    </row>
    <row r="192" spans="1:36" s="192" customFormat="1" x14ac:dyDescent="0.3">
      <c r="B192" s="203"/>
    </row>
    <row r="193" spans="2:12" s="192" customFormat="1" x14ac:dyDescent="0.3">
      <c r="B193" s="203"/>
    </row>
    <row r="194" spans="2:12" s="192" customFormat="1" x14ac:dyDescent="0.3">
      <c r="B194" s="203"/>
    </row>
    <row r="195" spans="2:12" s="192" customFormat="1" x14ac:dyDescent="0.3">
      <c r="B195" s="203"/>
    </row>
    <row r="196" spans="2:12" s="192" customFormat="1" x14ac:dyDescent="0.3">
      <c r="B196" s="203"/>
    </row>
    <row r="197" spans="2:12" s="192" customFormat="1" x14ac:dyDescent="0.3">
      <c r="B197" s="203"/>
    </row>
    <row r="198" spans="2:12" s="192" customFormat="1" x14ac:dyDescent="0.3">
      <c r="B198" s="203"/>
    </row>
    <row r="199" spans="2:12" s="192" customFormat="1" x14ac:dyDescent="0.3">
      <c r="B199" s="203"/>
    </row>
    <row r="200" spans="2:12" s="192" customFormat="1" x14ac:dyDescent="0.3">
      <c r="B200" s="203"/>
    </row>
    <row r="201" spans="2:12" s="192" customFormat="1" x14ac:dyDescent="0.3">
      <c r="B201" s="203"/>
      <c r="L201" s="236"/>
    </row>
    <row r="202" spans="2:12" s="236" customFormat="1" x14ac:dyDescent="0.3">
      <c r="B202" s="237"/>
    </row>
    <row r="203" spans="2:12" s="236" customFormat="1" x14ac:dyDescent="0.3">
      <c r="B203" s="237"/>
    </row>
    <row r="204" spans="2:12" s="236" customFormat="1" x14ac:dyDescent="0.3">
      <c r="B204" s="237"/>
    </row>
    <row r="205" spans="2:12" s="236" customFormat="1" x14ac:dyDescent="0.3">
      <c r="B205" s="237"/>
    </row>
    <row r="206" spans="2:12" s="236" customFormat="1" x14ac:dyDescent="0.3">
      <c r="B206" s="237"/>
    </row>
    <row r="207" spans="2:12" s="236" customFormat="1" x14ac:dyDescent="0.3">
      <c r="B207" s="237"/>
    </row>
    <row r="208" spans="2:12" s="236" customFormat="1" x14ac:dyDescent="0.3">
      <c r="B208" s="237"/>
    </row>
    <row r="209" spans="2:2" s="236" customFormat="1" x14ac:dyDescent="0.3">
      <c r="B209" s="237"/>
    </row>
    <row r="210" spans="2:2" s="236" customFormat="1" x14ac:dyDescent="0.3">
      <c r="B210" s="237"/>
    </row>
    <row r="211" spans="2:2" s="236" customFormat="1" x14ac:dyDescent="0.3">
      <c r="B211" s="237"/>
    </row>
    <row r="212" spans="2:2" s="236" customFormat="1" x14ac:dyDescent="0.3">
      <c r="B212" s="237"/>
    </row>
    <row r="213" spans="2:2" s="236" customFormat="1" x14ac:dyDescent="0.3">
      <c r="B213" s="237"/>
    </row>
    <row r="214" spans="2:2" s="236" customFormat="1" x14ac:dyDescent="0.3">
      <c r="B214" s="237"/>
    </row>
    <row r="215" spans="2:2" s="236" customFormat="1" x14ac:dyDescent="0.3">
      <c r="B215" s="237"/>
    </row>
    <row r="216" spans="2:2" s="236" customFormat="1" x14ac:dyDescent="0.3">
      <c r="B216" s="237"/>
    </row>
    <row r="217" spans="2:2" s="236" customFormat="1" x14ac:dyDescent="0.3">
      <c r="B217" s="237"/>
    </row>
    <row r="218" spans="2:2" s="236" customFormat="1" x14ac:dyDescent="0.3">
      <c r="B218" s="237"/>
    </row>
    <row r="219" spans="2:2" s="236" customFormat="1" x14ac:dyDescent="0.3">
      <c r="B219" s="237"/>
    </row>
    <row r="220" spans="2:2" s="236" customFormat="1" x14ac:dyDescent="0.3">
      <c r="B220" s="237"/>
    </row>
    <row r="221" spans="2:2" s="236" customFormat="1" x14ac:dyDescent="0.3">
      <c r="B221" s="237"/>
    </row>
    <row r="222" spans="2:2" s="236" customFormat="1" x14ac:dyDescent="0.3">
      <c r="B222" s="237"/>
    </row>
    <row r="223" spans="2:2" s="236" customFormat="1" x14ac:dyDescent="0.3">
      <c r="B223" s="237"/>
    </row>
    <row r="224" spans="2:2" s="236" customFormat="1" x14ac:dyDescent="0.3">
      <c r="B224" s="237"/>
    </row>
    <row r="225" spans="2:2" s="236" customFormat="1" x14ac:dyDescent="0.3">
      <c r="B225" s="237"/>
    </row>
    <row r="226" spans="2:2" s="236" customFormat="1" x14ac:dyDescent="0.3">
      <c r="B226" s="237"/>
    </row>
    <row r="227" spans="2:2" s="236" customFormat="1" x14ac:dyDescent="0.3">
      <c r="B227" s="237"/>
    </row>
    <row r="228" spans="2:2" s="236" customFormat="1" x14ac:dyDescent="0.3">
      <c r="B228" s="237"/>
    </row>
    <row r="229" spans="2:2" s="236" customFormat="1" x14ac:dyDescent="0.3">
      <c r="B229" s="237"/>
    </row>
    <row r="230" spans="2:2" s="236" customFormat="1" x14ac:dyDescent="0.3">
      <c r="B230" s="237"/>
    </row>
    <row r="231" spans="2:2" s="236" customFormat="1" x14ac:dyDescent="0.3">
      <c r="B231" s="237"/>
    </row>
    <row r="232" spans="2:2" s="236" customFormat="1" x14ac:dyDescent="0.3">
      <c r="B232" s="237"/>
    </row>
    <row r="233" spans="2:2" s="236" customFormat="1" x14ac:dyDescent="0.3">
      <c r="B233" s="237"/>
    </row>
    <row r="234" spans="2:2" s="236" customFormat="1" x14ac:dyDescent="0.3">
      <c r="B234" s="237"/>
    </row>
    <row r="235" spans="2:2" s="236" customFormat="1" x14ac:dyDescent="0.3">
      <c r="B235" s="237"/>
    </row>
    <row r="236" spans="2:2" s="236" customFormat="1" x14ac:dyDescent="0.3">
      <c r="B236" s="237"/>
    </row>
    <row r="237" spans="2:2" s="236" customFormat="1" x14ac:dyDescent="0.3">
      <c r="B237" s="237"/>
    </row>
    <row r="238" spans="2:2" s="236" customFormat="1" x14ac:dyDescent="0.3">
      <c r="B238" s="237"/>
    </row>
    <row r="239" spans="2:2" s="236" customFormat="1" x14ac:dyDescent="0.3">
      <c r="B239" s="237"/>
    </row>
    <row r="240" spans="2:2" s="236" customFormat="1" x14ac:dyDescent="0.3">
      <c r="B240" s="237"/>
    </row>
    <row r="241" spans="2:2" s="236" customFormat="1" x14ac:dyDescent="0.3">
      <c r="B241" s="237"/>
    </row>
    <row r="242" spans="2:2" s="236" customFormat="1" x14ac:dyDescent="0.3">
      <c r="B242" s="237"/>
    </row>
    <row r="243" spans="2:2" s="236" customFormat="1" x14ac:dyDescent="0.3">
      <c r="B243" s="237"/>
    </row>
    <row r="244" spans="2:2" s="236" customFormat="1" x14ac:dyDescent="0.3">
      <c r="B244" s="237"/>
    </row>
    <row r="245" spans="2:2" s="236" customFormat="1" x14ac:dyDescent="0.3">
      <c r="B245" s="237"/>
    </row>
    <row r="246" spans="2:2" s="236" customFormat="1" x14ac:dyDescent="0.3">
      <c r="B246" s="237"/>
    </row>
    <row r="247" spans="2:2" s="236" customFormat="1" x14ac:dyDescent="0.3">
      <c r="B247" s="237"/>
    </row>
    <row r="248" spans="2:2" s="236" customFormat="1" x14ac:dyDescent="0.3">
      <c r="B248" s="237"/>
    </row>
    <row r="249" spans="2:2" s="236" customFormat="1" x14ac:dyDescent="0.3">
      <c r="B249" s="237"/>
    </row>
    <row r="250" spans="2:2" s="236" customFormat="1" x14ac:dyDescent="0.3">
      <c r="B250" s="237"/>
    </row>
    <row r="251" spans="2:2" s="236" customFormat="1" x14ac:dyDescent="0.3">
      <c r="B251" s="237"/>
    </row>
    <row r="252" spans="2:2" s="236" customFormat="1" x14ac:dyDescent="0.3">
      <c r="B252" s="237"/>
    </row>
    <row r="253" spans="2:2" s="236" customFormat="1" x14ac:dyDescent="0.3">
      <c r="B253" s="237"/>
    </row>
    <row r="254" spans="2:2" s="236" customFormat="1" x14ac:dyDescent="0.3">
      <c r="B254" s="237"/>
    </row>
    <row r="255" spans="2:2" s="236" customFormat="1" x14ac:dyDescent="0.3">
      <c r="B255" s="237"/>
    </row>
    <row r="256" spans="2:2" s="236" customFormat="1" x14ac:dyDescent="0.3">
      <c r="B256" s="237"/>
    </row>
    <row r="257" spans="2:2" s="236" customFormat="1" x14ac:dyDescent="0.3">
      <c r="B257" s="237"/>
    </row>
    <row r="258" spans="2:2" s="236" customFormat="1" x14ac:dyDescent="0.3">
      <c r="B258" s="237"/>
    </row>
    <row r="259" spans="2:2" s="236" customFormat="1" x14ac:dyDescent="0.3">
      <c r="B259" s="237"/>
    </row>
    <row r="260" spans="2:2" s="236" customFormat="1" x14ac:dyDescent="0.3">
      <c r="B260" s="237"/>
    </row>
    <row r="261" spans="2:2" s="236" customFormat="1" x14ac:dyDescent="0.3">
      <c r="B261" s="237"/>
    </row>
    <row r="262" spans="2:2" s="236" customFormat="1" x14ac:dyDescent="0.3">
      <c r="B262" s="237"/>
    </row>
    <row r="263" spans="2:2" s="236" customFormat="1" x14ac:dyDescent="0.3">
      <c r="B263" s="237"/>
    </row>
    <row r="264" spans="2:2" s="236" customFormat="1" x14ac:dyDescent="0.3">
      <c r="B264" s="237"/>
    </row>
    <row r="265" spans="2:2" s="236" customFormat="1" x14ac:dyDescent="0.3">
      <c r="B265" s="237"/>
    </row>
    <row r="266" spans="2:2" s="236" customFormat="1" x14ac:dyDescent="0.3">
      <c r="B266" s="237"/>
    </row>
    <row r="267" spans="2:2" s="236" customFormat="1" x14ac:dyDescent="0.3">
      <c r="B267" s="237"/>
    </row>
    <row r="268" spans="2:2" s="236" customFormat="1" x14ac:dyDescent="0.3">
      <c r="B268" s="237"/>
    </row>
    <row r="269" spans="2:2" s="236" customFormat="1" x14ac:dyDescent="0.3">
      <c r="B269" s="237"/>
    </row>
    <row r="270" spans="2:2" s="236" customFormat="1" x14ac:dyDescent="0.3">
      <c r="B270" s="237"/>
    </row>
    <row r="271" spans="2:2" s="236" customFormat="1" x14ac:dyDescent="0.3">
      <c r="B271" s="237"/>
    </row>
    <row r="272" spans="2:2" s="236" customFormat="1" x14ac:dyDescent="0.3">
      <c r="B272" s="237"/>
    </row>
    <row r="273" spans="2:12" s="236" customFormat="1" x14ac:dyDescent="0.3">
      <c r="B273" s="237"/>
    </row>
    <row r="274" spans="2:12" s="236" customFormat="1" x14ac:dyDescent="0.3">
      <c r="B274" s="237"/>
    </row>
    <row r="275" spans="2:12" s="236" customFormat="1" x14ac:dyDescent="0.3">
      <c r="B275" s="237"/>
    </row>
    <row r="276" spans="2:12" s="236" customFormat="1" x14ac:dyDescent="0.3">
      <c r="B276" s="237"/>
    </row>
    <row r="277" spans="2:12" s="236" customFormat="1" x14ac:dyDescent="0.3">
      <c r="B277" s="237"/>
    </row>
    <row r="278" spans="2:12" s="236" customFormat="1" x14ac:dyDescent="0.3">
      <c r="B278" s="237"/>
    </row>
    <row r="279" spans="2:12" s="236" customFormat="1" x14ac:dyDescent="0.3">
      <c r="B279" s="237"/>
      <c r="L279" s="192"/>
    </row>
  </sheetData>
  <sheetProtection algorithmName="SHA-512" hashValue="TCwPVrVemOjR8x/3uWulW56nILvcNtbjMc0FtEMjKJRRBT8zRjUXjN/g22ZVjxVFJJ132W8XURo33WX+fMgOGg==" saltValue="7nBKV4um9fZHRv2TWiv5nQ==" spinCount="100000" sheet="1" objects="1" scenarios="1"/>
  <dataValidations count="1">
    <dataValidation type="whole" operator="greaterThanOrEqual" allowBlank="1" showInputMessage="1" showErrorMessage="1" sqref="C35:J38 C65:J72 C82:J91 C95:J100 C106:J112 C134:J143 C14:J19 C27:J33 C21:J24 C118:K122" xr:uid="{948949C9-835E-4F3E-A1AD-A508F4380DA1}">
      <formula1>0</formula1>
    </dataValidation>
  </dataValidations>
  <pageMargins left="0.7" right="0.7" top="0.75" bottom="0.75" header="0.3" footer="0.3"/>
  <pageSetup paperSize="9" scale="4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302B004F-9A02-4812-9474-6004547EF982}">
          <x14:formula1>
            <xm:f>Scenarios!$A$62:$A$68</xm:f>
          </x14:formula1>
          <xm:sqref>A125:A131 A118:A123 A134:A143</xm:sqref>
        </x14:dataValidation>
        <x14:dataValidation type="list" allowBlank="1" showInputMessage="1" showErrorMessage="1" xr:uid="{556CC5F7-D071-4A14-B789-11A9BE939668}">
          <x14:formula1>
            <xm:f>Scenarios!$A$25:$A$59</xm:f>
          </x14:formula1>
          <xm:sqref>B125:B131 B134:B143 B118:B122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222"/>
  <sheetViews>
    <sheetView topLeftCell="A163" workbookViewId="0">
      <selection activeCell="B9" sqref="B9"/>
    </sheetView>
  </sheetViews>
  <sheetFormatPr defaultRowHeight="14.5" x14ac:dyDescent="0.35"/>
  <cols>
    <col min="1" max="1" width="49.1796875" bestFit="1" customWidth="1"/>
    <col min="2" max="2" width="26.7265625" style="100" customWidth="1"/>
    <col min="3" max="3" width="18.1796875" bestFit="1" customWidth="1"/>
    <col min="4" max="4" width="31.453125" bestFit="1" customWidth="1"/>
    <col min="5" max="5" width="20.81640625" bestFit="1" customWidth="1"/>
    <col min="6" max="6" width="20.1796875" customWidth="1"/>
    <col min="7" max="41" width="9.1796875" style="1"/>
  </cols>
  <sheetData>
    <row r="1" spans="1:10" x14ac:dyDescent="0.35">
      <c r="A1" s="1"/>
      <c r="B1" s="89"/>
      <c r="C1" s="1"/>
      <c r="D1" s="1"/>
      <c r="E1" s="1"/>
      <c r="F1" s="1"/>
      <c r="I1" s="54" t="s">
        <v>25</v>
      </c>
      <c r="J1" s="51" t="s">
        <v>26</v>
      </c>
    </row>
    <row r="2" spans="1:10" x14ac:dyDescent="0.35">
      <c r="A2" s="42" t="s">
        <v>138</v>
      </c>
      <c r="B2" s="175"/>
      <c r="C2" s="1"/>
      <c r="D2" s="1"/>
      <c r="E2" s="1"/>
      <c r="F2" s="1"/>
      <c r="I2" s="52" t="s">
        <v>28</v>
      </c>
      <c r="J2" s="51" t="s">
        <v>29</v>
      </c>
    </row>
    <row r="3" spans="1:10" x14ac:dyDescent="0.35">
      <c r="A3" s="34" t="s">
        <v>139</v>
      </c>
      <c r="B3" s="180">
        <v>-0.1</v>
      </c>
      <c r="C3" s="1"/>
      <c r="D3" s="1"/>
      <c r="E3" s="1"/>
      <c r="F3" s="1"/>
      <c r="I3" s="55" t="s">
        <v>30</v>
      </c>
      <c r="J3" s="51" t="s">
        <v>31</v>
      </c>
    </row>
    <row r="4" spans="1:10" x14ac:dyDescent="0.35">
      <c r="A4" s="34" t="s">
        <v>140</v>
      </c>
      <c r="B4" s="180">
        <v>0.2</v>
      </c>
      <c r="C4" s="1"/>
      <c r="D4" s="1"/>
      <c r="E4" s="1"/>
      <c r="F4" s="1"/>
      <c r="I4" s="53"/>
    </row>
    <row r="5" spans="1:10" ht="15" thickBot="1" x14ac:dyDescent="0.4">
      <c r="A5" s="1"/>
      <c r="B5" s="89"/>
      <c r="C5" s="1"/>
      <c r="D5" s="1"/>
      <c r="E5" s="1"/>
      <c r="F5" s="1"/>
    </row>
    <row r="6" spans="1:10" ht="15" thickBot="1" x14ac:dyDescent="0.4">
      <c r="A6" s="28"/>
      <c r="B6" s="37" t="s">
        <v>35</v>
      </c>
      <c r="C6" s="38" t="e">
        <f>#REF!</f>
        <v>#REF!</v>
      </c>
      <c r="D6" s="39" t="e">
        <f>#REF!</f>
        <v>#REF!</v>
      </c>
      <c r="E6" s="40" t="e">
        <f>#REF!</f>
        <v>#REF!</v>
      </c>
      <c r="F6" s="41" t="e">
        <f>#REF!</f>
        <v>#REF!</v>
      </c>
    </row>
    <row r="7" spans="1:10" x14ac:dyDescent="0.35">
      <c r="A7" s="34" t="s">
        <v>42</v>
      </c>
      <c r="B7" s="91">
        <v>1</v>
      </c>
      <c r="C7" s="69">
        <f>'BAU cash flow forecast'!C13+'BAU cash flow forecast'!C13*$B$3</f>
        <v>0</v>
      </c>
      <c r="D7" s="69">
        <f>'BAU cash flow forecast'!D13+'BAU cash flow forecast'!D13*$B$3</f>
        <v>0</v>
      </c>
      <c r="E7" s="70">
        <f>'BAU cash flow forecast'!E13+'BAU cash flow forecast'!E13*$B$3</f>
        <v>0</v>
      </c>
      <c r="F7" s="74">
        <f>SUM(C7:E7)</f>
        <v>0</v>
      </c>
      <c r="G7" s="1" t="s">
        <v>141</v>
      </c>
    </row>
    <row r="8" spans="1:10" x14ac:dyDescent="0.35">
      <c r="A8" s="34" t="s">
        <v>112</v>
      </c>
      <c r="B8" s="91">
        <v>2</v>
      </c>
      <c r="C8" s="71" t="e">
        <f>'BAU cash flow forecast'!#REF!+'BAU cash flow forecast'!#REF!*$B$3</f>
        <v>#REF!</v>
      </c>
      <c r="D8" s="71" t="e">
        <f>'BAU cash flow forecast'!#REF!+'BAU cash flow forecast'!#REF!*$B$3</f>
        <v>#REF!</v>
      </c>
      <c r="E8" s="72" t="e">
        <f>'BAU cash flow forecast'!#REF!+'BAU cash flow forecast'!#REF!*$B$3</f>
        <v>#REF!</v>
      </c>
      <c r="F8" s="75" t="e">
        <f t="shared" ref="F8:F14" si="0">SUM(C8:E8)</f>
        <v>#REF!</v>
      </c>
      <c r="G8" s="1" t="s">
        <v>141</v>
      </c>
    </row>
    <row r="9" spans="1:10" x14ac:dyDescent="0.35">
      <c r="A9" s="34" t="s">
        <v>113</v>
      </c>
      <c r="B9" s="91">
        <v>3</v>
      </c>
      <c r="C9" s="71" t="e">
        <f>'BAU cash flow forecast'!#REF!+'BAU cash flow forecast'!#REF!*$B$3</f>
        <v>#REF!</v>
      </c>
      <c r="D9" s="71" t="e">
        <f>'BAU cash flow forecast'!#REF!+'BAU cash flow forecast'!#REF!*$B$3</f>
        <v>#REF!</v>
      </c>
      <c r="E9" s="72" t="e">
        <f>'BAU cash flow forecast'!#REF!+'BAU cash flow forecast'!#REF!*$B$3</f>
        <v>#REF!</v>
      </c>
      <c r="F9" s="75" t="e">
        <f t="shared" si="0"/>
        <v>#REF!</v>
      </c>
      <c r="G9" s="1" t="s">
        <v>141</v>
      </c>
    </row>
    <row r="10" spans="1:10" x14ac:dyDescent="0.35">
      <c r="A10" s="34" t="s">
        <v>43</v>
      </c>
      <c r="B10" s="91">
        <v>4</v>
      </c>
      <c r="C10" s="71">
        <f>'BAU cash flow forecast'!C14+'BAU cash flow forecast'!C14*$B$3</f>
        <v>0</v>
      </c>
      <c r="D10" s="71">
        <f>'BAU cash flow forecast'!D14+'BAU cash flow forecast'!D14*$B$3</f>
        <v>0</v>
      </c>
      <c r="E10" s="72">
        <f>'BAU cash flow forecast'!E14+'BAU cash flow forecast'!E14*$B$3</f>
        <v>0</v>
      </c>
      <c r="F10" s="75">
        <f t="shared" si="0"/>
        <v>0</v>
      </c>
      <c r="G10" s="1" t="s">
        <v>142</v>
      </c>
    </row>
    <row r="11" spans="1:10" x14ac:dyDescent="0.35">
      <c r="A11" s="34" t="s">
        <v>44</v>
      </c>
      <c r="B11" s="91">
        <v>5</v>
      </c>
      <c r="C11" s="71">
        <f>'BAU cash flow forecast'!C15</f>
        <v>0</v>
      </c>
      <c r="D11" s="71">
        <f>'BAU cash flow forecast'!D15</f>
        <v>0</v>
      </c>
      <c r="E11" s="72">
        <f>'BAU cash flow forecast'!E15</f>
        <v>0</v>
      </c>
      <c r="F11" s="75">
        <f t="shared" si="0"/>
        <v>0</v>
      </c>
      <c r="G11" s="1" t="s">
        <v>143</v>
      </c>
    </row>
    <row r="12" spans="1:10" x14ac:dyDescent="0.35">
      <c r="A12" s="34" t="s">
        <v>45</v>
      </c>
      <c r="B12" s="91">
        <v>6</v>
      </c>
      <c r="C12" s="71">
        <f>'BAU cash flow forecast'!C16+'BAU cash flow forecast'!C16*$B$3</f>
        <v>0</v>
      </c>
      <c r="D12" s="71">
        <f>'BAU cash flow forecast'!D16+'BAU cash flow forecast'!D16*$B$3</f>
        <v>0</v>
      </c>
      <c r="E12" s="72">
        <f>'BAU cash flow forecast'!E16+'BAU cash flow forecast'!E16*$B$3</f>
        <v>0</v>
      </c>
      <c r="F12" s="75">
        <f t="shared" si="0"/>
        <v>0</v>
      </c>
      <c r="G12" s="1" t="s">
        <v>141</v>
      </c>
    </row>
    <row r="13" spans="1:10" x14ac:dyDescent="0.35">
      <c r="A13" s="34" t="s">
        <v>46</v>
      </c>
      <c r="B13" s="91">
        <v>7</v>
      </c>
      <c r="C13" s="71">
        <f>'BAU cash flow forecast'!C17+'BAU cash flow forecast'!C17*$B$3</f>
        <v>0</v>
      </c>
      <c r="D13" s="71">
        <f>'BAU cash flow forecast'!D17+'BAU cash flow forecast'!D17*$B$3</f>
        <v>0</v>
      </c>
      <c r="E13" s="72">
        <f>'BAU cash flow forecast'!E17+'BAU cash flow forecast'!E17*$B$3</f>
        <v>0</v>
      </c>
      <c r="F13" s="75">
        <f t="shared" si="0"/>
        <v>0</v>
      </c>
      <c r="G13" s="1" t="s">
        <v>144</v>
      </c>
    </row>
    <row r="14" spans="1:10" x14ac:dyDescent="0.35">
      <c r="A14" s="34" t="s">
        <v>47</v>
      </c>
      <c r="B14" s="91">
        <v>8</v>
      </c>
      <c r="C14" s="71">
        <f>'BAU cash flow forecast'!C18+'BAU cash flow forecast'!C18*$B$3</f>
        <v>0</v>
      </c>
      <c r="D14" s="71">
        <f>'BAU cash flow forecast'!D18+'BAU cash flow forecast'!D18*$B$3</f>
        <v>0</v>
      </c>
      <c r="E14" s="72">
        <f>'BAU cash flow forecast'!E18+'BAU cash flow forecast'!E18*$B$3</f>
        <v>0</v>
      </c>
      <c r="F14" s="75">
        <f t="shared" si="0"/>
        <v>0</v>
      </c>
      <c r="G14" s="1" t="s">
        <v>144</v>
      </c>
    </row>
    <row r="15" spans="1:10" ht="15" thickBot="1" x14ac:dyDescent="0.4">
      <c r="A15" s="34" t="s">
        <v>48</v>
      </c>
      <c r="B15" s="91">
        <v>9</v>
      </c>
      <c r="C15" s="73">
        <f>SUM(C16:C19)</f>
        <v>0</v>
      </c>
      <c r="D15" s="73">
        <f>SUM(D16:D19)</f>
        <v>0</v>
      </c>
      <c r="E15" s="73">
        <f>SUM(E16:E19)</f>
        <v>0</v>
      </c>
      <c r="F15" s="73">
        <f>SUM(F16:F19)</f>
        <v>0</v>
      </c>
    </row>
    <row r="16" spans="1:10" x14ac:dyDescent="0.35">
      <c r="A16" s="165">
        <f>'BAU cash flow forecast'!A20</f>
        <v>0</v>
      </c>
      <c r="B16" s="91"/>
      <c r="C16" s="71">
        <f>'BAU cash flow forecast'!C20+'BAU cash flow forecast'!C20*'Internal Scenario cf forecast'!$B$3</f>
        <v>0</v>
      </c>
      <c r="D16" s="71">
        <f>'BAU cash flow forecast'!D20+'BAU cash flow forecast'!D20*'Internal Scenario cf forecast'!$B$3</f>
        <v>0</v>
      </c>
      <c r="E16" s="72">
        <f>'BAU cash flow forecast'!E20+'BAU cash flow forecast'!E20*'Internal Scenario cf forecast'!$B$3</f>
        <v>0</v>
      </c>
      <c r="F16" s="75">
        <f>SUM(C16:E16)</f>
        <v>0</v>
      </c>
      <c r="G16" s="1" t="s">
        <v>141</v>
      </c>
    </row>
    <row r="17" spans="1:7" x14ac:dyDescent="0.35">
      <c r="A17" s="165">
        <f>'BAU cash flow forecast'!A21</f>
        <v>0</v>
      </c>
      <c r="B17" s="91"/>
      <c r="C17" s="71">
        <f>'BAU cash flow forecast'!C21+'BAU cash flow forecast'!C21*'Internal Scenario cf forecast'!$B$3</f>
        <v>0</v>
      </c>
      <c r="D17" s="71">
        <f>'BAU cash flow forecast'!D21+'BAU cash flow forecast'!D21*'Internal Scenario cf forecast'!$B$3</f>
        <v>0</v>
      </c>
      <c r="E17" s="72">
        <f>'BAU cash flow forecast'!E21+'BAU cash flow forecast'!E21*'Internal Scenario cf forecast'!$B$3</f>
        <v>0</v>
      </c>
      <c r="F17" s="75">
        <f>SUM(C17:E17)</f>
        <v>0</v>
      </c>
      <c r="G17" s="1" t="s">
        <v>141</v>
      </c>
    </row>
    <row r="18" spans="1:7" x14ac:dyDescent="0.35">
      <c r="A18" s="165">
        <f>'BAU cash flow forecast'!A22</f>
        <v>0</v>
      </c>
      <c r="B18" s="91"/>
      <c r="C18" s="71">
        <f>'BAU cash flow forecast'!C22+'BAU cash flow forecast'!C22*'Internal Scenario cf forecast'!$B$3</f>
        <v>0</v>
      </c>
      <c r="D18" s="71">
        <f>'BAU cash flow forecast'!D22+'BAU cash flow forecast'!D22*'Internal Scenario cf forecast'!$B$3</f>
        <v>0</v>
      </c>
      <c r="E18" s="72">
        <f>'BAU cash flow forecast'!E22+'BAU cash flow forecast'!E22*'Internal Scenario cf forecast'!$B$3</f>
        <v>0</v>
      </c>
      <c r="F18" s="75">
        <f>SUM(C18:E18)</f>
        <v>0</v>
      </c>
      <c r="G18" s="1" t="s">
        <v>141</v>
      </c>
    </row>
    <row r="19" spans="1:7" x14ac:dyDescent="0.35">
      <c r="A19" s="165">
        <f>'BAU cash flow forecast'!A23</f>
        <v>0</v>
      </c>
      <c r="B19" s="91"/>
      <c r="C19" s="71">
        <f>'BAU cash flow forecast'!C23+'BAU cash flow forecast'!C23*'Internal Scenario cf forecast'!$B$3</f>
        <v>0</v>
      </c>
      <c r="D19" s="71">
        <f>'BAU cash flow forecast'!D23+'BAU cash flow forecast'!D23*'Internal Scenario cf forecast'!$B$3</f>
        <v>0</v>
      </c>
      <c r="E19" s="72">
        <f>'BAU cash flow forecast'!E23+'BAU cash flow forecast'!E23*'Internal Scenario cf forecast'!$B$3</f>
        <v>0</v>
      </c>
      <c r="F19" s="75">
        <f>SUM(C19:E19)</f>
        <v>0</v>
      </c>
      <c r="G19" s="1" t="s">
        <v>141</v>
      </c>
    </row>
    <row r="20" spans="1:7" ht="15" thickBot="1" x14ac:dyDescent="0.4">
      <c r="A20" s="42" t="s">
        <v>49</v>
      </c>
      <c r="B20" s="91"/>
      <c r="C20" s="73" t="e">
        <f>SUM(C7:C15)</f>
        <v>#REF!</v>
      </c>
      <c r="D20" s="73" t="e">
        <f>SUM(D7:D15)</f>
        <v>#REF!</v>
      </c>
      <c r="E20" s="73" t="e">
        <f>SUM(E7:E15)</f>
        <v>#REF!</v>
      </c>
      <c r="F20" s="73" t="e">
        <f>SUM(F7:F15)</f>
        <v>#REF!</v>
      </c>
    </row>
    <row r="21" spans="1:7" x14ac:dyDescent="0.35">
      <c r="A21" s="28"/>
      <c r="B21" s="91"/>
      <c r="C21" s="29"/>
      <c r="D21" s="29"/>
      <c r="E21" s="29"/>
      <c r="F21" s="29"/>
    </row>
    <row r="22" spans="1:7" x14ac:dyDescent="0.35">
      <c r="A22" s="34" t="s">
        <v>50</v>
      </c>
      <c r="B22" s="91">
        <f>B15+1</f>
        <v>10</v>
      </c>
      <c r="C22" s="69">
        <f>'BAU cash flow forecast'!C26+'BAU cash flow forecast'!C26*'Internal Scenario cf forecast'!$B$4</f>
        <v>0</v>
      </c>
      <c r="D22" s="69">
        <f>'BAU cash flow forecast'!D26+'BAU cash flow forecast'!D26*'Internal Scenario cf forecast'!$B$4</f>
        <v>0</v>
      </c>
      <c r="E22" s="70">
        <f>'BAU cash flow forecast'!E26+'BAU cash flow forecast'!E26*'Internal Scenario cf forecast'!$B$4</f>
        <v>0</v>
      </c>
      <c r="F22" s="74">
        <f>SUM(C22:E22)</f>
        <v>0</v>
      </c>
      <c r="G22" s="1" t="s">
        <v>145</v>
      </c>
    </row>
    <row r="23" spans="1:7" x14ac:dyDescent="0.35">
      <c r="A23" s="34" t="s">
        <v>51</v>
      </c>
      <c r="B23" s="91">
        <f>B22+1</f>
        <v>11</v>
      </c>
      <c r="C23" s="71">
        <f>'BAU cash flow forecast'!C27</f>
        <v>0</v>
      </c>
      <c r="D23" s="71">
        <f>'BAU cash flow forecast'!D27</f>
        <v>0</v>
      </c>
      <c r="E23" s="72">
        <f>'BAU cash flow forecast'!E27</f>
        <v>0</v>
      </c>
      <c r="F23" s="75">
        <f t="shared" ref="F23:F35" si="1">SUM(C23:E23)</f>
        <v>0</v>
      </c>
      <c r="G23" s="1" t="s">
        <v>146</v>
      </c>
    </row>
    <row r="24" spans="1:7" x14ac:dyDescent="0.35">
      <c r="A24" s="34" t="s">
        <v>113</v>
      </c>
      <c r="B24" s="91">
        <f t="shared" ref="B24:B35" si="2">B23+1</f>
        <v>12</v>
      </c>
      <c r="C24" s="71" t="e">
        <f>'BAU cash flow forecast'!#REF!+'BAU cash flow forecast'!#REF!*'Internal Scenario cf forecast'!$B$4</f>
        <v>#REF!</v>
      </c>
      <c r="D24" s="71" t="e">
        <f>'BAU cash flow forecast'!#REF!+'BAU cash flow forecast'!#REF!*'Internal Scenario cf forecast'!$B$4</f>
        <v>#REF!</v>
      </c>
      <c r="E24" s="72" t="e">
        <f>'BAU cash flow forecast'!#REF!+'BAU cash flow forecast'!#REF!*'Internal Scenario cf forecast'!$B$4</f>
        <v>#REF!</v>
      </c>
      <c r="F24" s="75" t="e">
        <f t="shared" si="1"/>
        <v>#REF!</v>
      </c>
      <c r="G24" s="1" t="s">
        <v>144</v>
      </c>
    </row>
    <row r="25" spans="1:7" x14ac:dyDescent="0.35">
      <c r="A25" s="34" t="s">
        <v>112</v>
      </c>
      <c r="B25" s="91">
        <f t="shared" si="2"/>
        <v>13</v>
      </c>
      <c r="C25" s="71" t="e">
        <f>'BAU cash flow forecast'!#REF!+'BAU cash flow forecast'!#REF!*'Internal Scenario cf forecast'!$B$4</f>
        <v>#REF!</v>
      </c>
      <c r="D25" s="71" t="e">
        <f>'BAU cash flow forecast'!#REF!+'BAU cash flow forecast'!#REF!*'Internal Scenario cf forecast'!$B$4</f>
        <v>#REF!</v>
      </c>
      <c r="E25" s="72" t="e">
        <f>'BAU cash flow forecast'!#REF!+'BAU cash flow forecast'!#REF!*'Internal Scenario cf forecast'!$B$4</f>
        <v>#REF!</v>
      </c>
      <c r="F25" s="75" t="e">
        <f t="shared" si="1"/>
        <v>#REF!</v>
      </c>
      <c r="G25" s="1" t="s">
        <v>144</v>
      </c>
    </row>
    <row r="26" spans="1:7" x14ac:dyDescent="0.35">
      <c r="A26" s="34" t="s">
        <v>44</v>
      </c>
      <c r="B26" s="91">
        <f t="shared" si="2"/>
        <v>14</v>
      </c>
      <c r="C26" s="71">
        <f>'BAU cash flow forecast'!C28</f>
        <v>0</v>
      </c>
      <c r="D26" s="71">
        <f>'BAU cash flow forecast'!D28</f>
        <v>0</v>
      </c>
      <c r="E26" s="72">
        <f>'BAU cash flow forecast'!E28</f>
        <v>0</v>
      </c>
      <c r="F26" s="75">
        <f t="shared" si="1"/>
        <v>0</v>
      </c>
      <c r="G26" s="1" t="s">
        <v>147</v>
      </c>
    </row>
    <row r="27" spans="1:7" x14ac:dyDescent="0.35">
      <c r="A27" s="34" t="s">
        <v>52</v>
      </c>
      <c r="B27" s="91">
        <f t="shared" si="2"/>
        <v>15</v>
      </c>
      <c r="C27" s="71">
        <f>'BAU cash flow forecast'!C29</f>
        <v>0</v>
      </c>
      <c r="D27" s="71">
        <f>'BAU cash flow forecast'!D29</f>
        <v>0</v>
      </c>
      <c r="E27" s="72">
        <f>'BAU cash flow forecast'!E29</f>
        <v>0</v>
      </c>
      <c r="F27" s="75">
        <f t="shared" si="1"/>
        <v>0</v>
      </c>
      <c r="G27" s="1" t="s">
        <v>148</v>
      </c>
    </row>
    <row r="28" spans="1:7" x14ac:dyDescent="0.35">
      <c r="A28" s="34" t="s">
        <v>53</v>
      </c>
      <c r="B28" s="91">
        <f t="shared" si="2"/>
        <v>16</v>
      </c>
      <c r="C28" s="71">
        <f>'BAU cash flow forecast'!C30</f>
        <v>0</v>
      </c>
      <c r="D28" s="71">
        <f>'BAU cash flow forecast'!D30</f>
        <v>0</v>
      </c>
      <c r="E28" s="72">
        <f>'BAU cash flow forecast'!E30</f>
        <v>0</v>
      </c>
      <c r="F28" s="75">
        <f t="shared" si="1"/>
        <v>0</v>
      </c>
      <c r="G28" s="1" t="s">
        <v>148</v>
      </c>
    </row>
    <row r="29" spans="1:7" ht="15" thickBot="1" x14ac:dyDescent="0.4">
      <c r="A29" s="34" t="s">
        <v>56</v>
      </c>
      <c r="B29" s="91">
        <f t="shared" si="2"/>
        <v>17</v>
      </c>
      <c r="C29" s="73">
        <f>SUM(C30:C33)</f>
        <v>0</v>
      </c>
      <c r="D29" s="73">
        <f>SUM(D30:D33)</f>
        <v>0</v>
      </c>
      <c r="E29" s="73">
        <f>SUM(E30:E33)</f>
        <v>0</v>
      </c>
      <c r="F29" s="73">
        <f>SUM(C29:E29)</f>
        <v>0</v>
      </c>
    </row>
    <row r="30" spans="1:7" x14ac:dyDescent="0.35">
      <c r="A30" s="165">
        <f>'BAU cash flow forecast'!A34</f>
        <v>0</v>
      </c>
      <c r="B30" s="91"/>
      <c r="C30" s="71">
        <f>'BAU cash flow forecast'!C34+'BAU cash flow forecast'!C34*'Internal Scenario cf forecast'!$B$4</f>
        <v>0</v>
      </c>
      <c r="D30" s="71">
        <f>'BAU cash flow forecast'!D34+'BAU cash flow forecast'!D34*'Internal Scenario cf forecast'!$B$4</f>
        <v>0</v>
      </c>
      <c r="E30" s="72">
        <f>'BAU cash flow forecast'!E34+'BAU cash flow forecast'!E34*'Internal Scenario cf forecast'!$B$4</f>
        <v>0</v>
      </c>
      <c r="F30" s="75">
        <f t="shared" si="1"/>
        <v>0</v>
      </c>
      <c r="G30" s="1" t="s">
        <v>144</v>
      </c>
    </row>
    <row r="31" spans="1:7" x14ac:dyDescent="0.35">
      <c r="A31" s="165">
        <f>'BAU cash flow forecast'!A35</f>
        <v>0</v>
      </c>
      <c r="B31" s="91"/>
      <c r="C31" s="71">
        <f>'BAU cash flow forecast'!C35+'BAU cash flow forecast'!C35*'Internal Scenario cf forecast'!$B$4</f>
        <v>0</v>
      </c>
      <c r="D31" s="71">
        <f>'BAU cash flow forecast'!D35+'BAU cash flow forecast'!D35*'Internal Scenario cf forecast'!$B$4</f>
        <v>0</v>
      </c>
      <c r="E31" s="72">
        <f>'BAU cash flow forecast'!E35+'BAU cash flow forecast'!E35*'Internal Scenario cf forecast'!$B$4</f>
        <v>0</v>
      </c>
      <c r="F31" s="75">
        <f t="shared" si="1"/>
        <v>0</v>
      </c>
      <c r="G31" s="1" t="s">
        <v>144</v>
      </c>
    </row>
    <row r="32" spans="1:7" x14ac:dyDescent="0.35">
      <c r="A32" s="165">
        <f>'BAU cash flow forecast'!A37</f>
        <v>0</v>
      </c>
      <c r="B32" s="91"/>
      <c r="C32" s="71">
        <f>'BAU cash flow forecast'!C37+'BAU cash flow forecast'!C37*'Internal Scenario cf forecast'!$B$4</f>
        <v>0</v>
      </c>
      <c r="D32" s="71">
        <f>'BAU cash flow forecast'!D37+'BAU cash flow forecast'!D37*'Internal Scenario cf forecast'!$B$4</f>
        <v>0</v>
      </c>
      <c r="E32" s="72">
        <f>'BAU cash flow forecast'!E37+'BAU cash flow forecast'!E37*'Internal Scenario cf forecast'!$B$4</f>
        <v>0</v>
      </c>
      <c r="F32" s="75">
        <f t="shared" si="1"/>
        <v>0</v>
      </c>
      <c r="G32" s="1" t="s">
        <v>144</v>
      </c>
    </row>
    <row r="33" spans="1:41" x14ac:dyDescent="0.35">
      <c r="A33" s="165">
        <f>'BAU cash flow forecast'!A38</f>
        <v>0</v>
      </c>
      <c r="B33" s="91"/>
      <c r="C33" s="71">
        <f>'BAU cash flow forecast'!C38+'BAU cash flow forecast'!C38*'Internal Scenario cf forecast'!$B$4</f>
        <v>0</v>
      </c>
      <c r="D33" s="71">
        <f>'BAU cash flow forecast'!D38+'BAU cash flow forecast'!D38*'Internal Scenario cf forecast'!$B$4</f>
        <v>0</v>
      </c>
      <c r="E33" s="72">
        <f>'BAU cash flow forecast'!E38+'BAU cash flow forecast'!E38*'Internal Scenario cf forecast'!$B$4</f>
        <v>0</v>
      </c>
      <c r="F33" s="75">
        <f t="shared" si="1"/>
        <v>0</v>
      </c>
      <c r="G33" s="1" t="s">
        <v>144</v>
      </c>
    </row>
    <row r="34" spans="1:41" x14ac:dyDescent="0.35">
      <c r="A34" s="28" t="s">
        <v>54</v>
      </c>
      <c r="B34" s="91">
        <f>B29+1</f>
        <v>18</v>
      </c>
      <c r="C34" s="71" t="e">
        <f>'BAU cash flow forecast'!#REF!+'BAU cash flow forecast'!#REF!*'Internal Scenario cf forecast'!$B$4</f>
        <v>#REF!</v>
      </c>
      <c r="D34" s="71" t="e">
        <f>'BAU cash flow forecast'!#REF!+'BAU cash flow forecast'!#REF!*'Internal Scenario cf forecast'!$B$4</f>
        <v>#REF!</v>
      </c>
      <c r="E34" s="72" t="e">
        <f>'BAU cash flow forecast'!#REF!+'BAU cash flow forecast'!#REF!*'Internal Scenario cf forecast'!$B$4</f>
        <v>#REF!</v>
      </c>
      <c r="F34" s="75" t="e">
        <f t="shared" si="1"/>
        <v>#REF!</v>
      </c>
      <c r="G34" s="1" t="s">
        <v>144</v>
      </c>
    </row>
    <row r="35" spans="1:41" ht="15" thickBot="1" x14ac:dyDescent="0.4">
      <c r="A35" s="30" t="s">
        <v>55</v>
      </c>
      <c r="B35" s="92">
        <f t="shared" si="2"/>
        <v>19</v>
      </c>
      <c r="C35" s="76" t="e">
        <f>'BAU cash flow forecast'!#REF!</f>
        <v>#REF!</v>
      </c>
      <c r="D35" s="76" t="e">
        <f>'BAU cash flow forecast'!#REF!</f>
        <v>#REF!</v>
      </c>
      <c r="E35" s="77" t="e">
        <f>'BAU cash flow forecast'!#REF!</f>
        <v>#REF!</v>
      </c>
      <c r="F35" s="78" t="e">
        <f t="shared" si="1"/>
        <v>#REF!</v>
      </c>
      <c r="G35" s="1" t="s">
        <v>149</v>
      </c>
    </row>
    <row r="36" spans="1:41" ht="15" thickBot="1" x14ac:dyDescent="0.4">
      <c r="A36" s="43" t="s">
        <v>57</v>
      </c>
      <c r="B36" s="93"/>
      <c r="C36" s="79" t="e">
        <f>SUM(C22:C29)+SUM(C34:C35)</f>
        <v>#REF!</v>
      </c>
      <c r="D36" s="79" t="e">
        <f>SUM(D22:D29)+SUM(D34:D35)</f>
        <v>#REF!</v>
      </c>
      <c r="E36" s="79" t="e">
        <f>SUM(E22:E29)+SUM(E34:E35)</f>
        <v>#REF!</v>
      </c>
      <c r="F36" s="80" t="e">
        <f>SUM(F22:F29)+SUM(F34:F35)</f>
        <v>#REF!</v>
      </c>
    </row>
    <row r="37" spans="1:41" ht="15" thickBot="1" x14ac:dyDescent="0.4">
      <c r="A37" s="1"/>
      <c r="B37" s="89"/>
      <c r="C37" s="1"/>
      <c r="D37" s="1"/>
      <c r="E37" s="1"/>
      <c r="F37" s="1"/>
    </row>
    <row r="38" spans="1:41" s="27" customFormat="1" ht="15" thickBot="1" x14ac:dyDescent="0.4">
      <c r="A38" s="44" t="s">
        <v>58</v>
      </c>
      <c r="B38" s="94"/>
      <c r="C38" s="79" t="e">
        <f>C20-C36</f>
        <v>#REF!</v>
      </c>
      <c r="D38" s="79" t="e">
        <f>D20-D36</f>
        <v>#REF!</v>
      </c>
      <c r="E38" s="79" t="e">
        <f>E20-E36</f>
        <v>#REF!</v>
      </c>
      <c r="F38" s="80" t="e">
        <f>F20-F36</f>
        <v>#REF!</v>
      </c>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row>
    <row r="39" spans="1:41" s="27" customFormat="1" ht="15" thickBot="1" x14ac:dyDescent="0.4">
      <c r="A39" s="44" t="s">
        <v>114</v>
      </c>
      <c r="B39" s="94"/>
      <c r="C39" s="79" t="e">
        <f>C38</f>
        <v>#REF!</v>
      </c>
      <c r="D39" s="79" t="e">
        <f>C39+D38</f>
        <v>#REF!</v>
      </c>
      <c r="E39" s="79" t="e">
        <f>D39+E38</f>
        <v>#REF!</v>
      </c>
      <c r="F39" s="80" t="e">
        <f>F38</f>
        <v>#REF!</v>
      </c>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row>
    <row r="40" spans="1:41" ht="15" thickBot="1" x14ac:dyDescent="0.4">
      <c r="A40" s="1"/>
      <c r="B40" s="89"/>
      <c r="C40" s="1"/>
      <c r="D40" s="1"/>
      <c r="E40" s="1"/>
      <c r="F40" s="1"/>
    </row>
    <row r="41" spans="1:41" ht="15" thickBot="1" x14ac:dyDescent="0.4">
      <c r="A41" s="44" t="s">
        <v>60</v>
      </c>
      <c r="B41" s="89"/>
      <c r="C41" s="176" t="e">
        <f>C6</f>
        <v>#REF!</v>
      </c>
      <c r="D41" s="177" t="e">
        <f>D6</f>
        <v>#REF!</v>
      </c>
      <c r="E41" s="178" t="e">
        <f>E6</f>
        <v>#REF!</v>
      </c>
      <c r="F41" s="179" t="e">
        <f>F6</f>
        <v>#REF!</v>
      </c>
    </row>
    <row r="42" spans="1:41" x14ac:dyDescent="0.35">
      <c r="A42" s="5"/>
      <c r="B42" s="89"/>
      <c r="C42" s="45"/>
      <c r="D42" s="45"/>
      <c r="E42" s="45"/>
      <c r="F42" s="45"/>
    </row>
    <row r="43" spans="1:41" ht="15" thickBot="1" x14ac:dyDescent="0.4">
      <c r="A43" s="44" t="str">
        <f>'BAU cash flow forecast'!A47</f>
        <v>Type of funding (cash balance/overdraft facility)</v>
      </c>
      <c r="B43" s="95" t="s">
        <v>63</v>
      </c>
      <c r="C43" s="1"/>
      <c r="D43" s="1"/>
      <c r="E43" s="1"/>
      <c r="F43" s="1"/>
    </row>
    <row r="44" spans="1:41" x14ac:dyDescent="0.35">
      <c r="A44" s="48"/>
      <c r="B44" s="165">
        <f>'BAU cash flow forecast'!B48</f>
        <v>0</v>
      </c>
      <c r="C44" s="72">
        <f>'BAU cash flow forecast'!C48</f>
        <v>0</v>
      </c>
      <c r="D44" s="72">
        <f>'BAU cash flow forecast'!D48</f>
        <v>0</v>
      </c>
      <c r="E44" s="72">
        <f>'BAU cash flow forecast'!E48</f>
        <v>0</v>
      </c>
      <c r="F44" s="75">
        <f t="shared" ref="F44:F56" si="3">SUM(C44:E44)</f>
        <v>0</v>
      </c>
    </row>
    <row r="45" spans="1:41" x14ac:dyDescent="0.35">
      <c r="A45" s="49"/>
      <c r="B45" s="165">
        <f>'BAU cash flow forecast'!B49</f>
        <v>0</v>
      </c>
      <c r="C45" s="72">
        <f>'BAU cash flow forecast'!C49</f>
        <v>0</v>
      </c>
      <c r="D45" s="72">
        <f>'BAU cash flow forecast'!D49</f>
        <v>0</v>
      </c>
      <c r="E45" s="72">
        <f>'BAU cash flow forecast'!E49</f>
        <v>0</v>
      </c>
      <c r="F45" s="75">
        <f t="shared" si="3"/>
        <v>0</v>
      </c>
    </row>
    <row r="46" spans="1:41" x14ac:dyDescent="0.35">
      <c r="A46" s="49"/>
      <c r="B46" s="165">
        <f>'BAU cash flow forecast'!B50</f>
        <v>0</v>
      </c>
      <c r="C46" s="72">
        <f>'BAU cash flow forecast'!C50</f>
        <v>0</v>
      </c>
      <c r="D46" s="72">
        <f>'BAU cash flow forecast'!D50</f>
        <v>0</v>
      </c>
      <c r="E46" s="72">
        <f>'BAU cash flow forecast'!E50</f>
        <v>0</v>
      </c>
      <c r="F46" s="75">
        <f t="shared" si="3"/>
        <v>0</v>
      </c>
    </row>
    <row r="47" spans="1:41" x14ac:dyDescent="0.35">
      <c r="A47" s="49"/>
      <c r="B47" s="165">
        <f>'BAU cash flow forecast'!B51</f>
        <v>0</v>
      </c>
      <c r="C47" s="72">
        <f>'BAU cash flow forecast'!C51</f>
        <v>0</v>
      </c>
      <c r="D47" s="72">
        <f>'BAU cash flow forecast'!D51</f>
        <v>0</v>
      </c>
      <c r="E47" s="72">
        <f>'BAU cash flow forecast'!E51</f>
        <v>0</v>
      </c>
      <c r="F47" s="75">
        <f t="shared" si="3"/>
        <v>0</v>
      </c>
    </row>
    <row r="48" spans="1:41" x14ac:dyDescent="0.35">
      <c r="A48" s="49"/>
      <c r="B48" s="165">
        <f>'BAU cash flow forecast'!B52</f>
        <v>0</v>
      </c>
      <c r="C48" s="72">
        <f>'BAU cash flow forecast'!C52</f>
        <v>0</v>
      </c>
      <c r="D48" s="72">
        <f>'BAU cash flow forecast'!D52</f>
        <v>0</v>
      </c>
      <c r="E48" s="72">
        <f>'BAU cash flow forecast'!E52</f>
        <v>0</v>
      </c>
      <c r="F48" s="75">
        <f t="shared" si="3"/>
        <v>0</v>
      </c>
    </row>
    <row r="49" spans="1:6" x14ac:dyDescent="0.35">
      <c r="A49" s="49"/>
      <c r="B49" s="165">
        <f>'BAU cash flow forecast'!B53</f>
        <v>0</v>
      </c>
      <c r="C49" s="72">
        <f>'BAU cash flow forecast'!C53</f>
        <v>0</v>
      </c>
      <c r="D49" s="72">
        <f>'BAU cash flow forecast'!D53</f>
        <v>0</v>
      </c>
      <c r="E49" s="72">
        <f>'BAU cash flow forecast'!E53</f>
        <v>0</v>
      </c>
      <c r="F49" s="75">
        <f t="shared" si="3"/>
        <v>0</v>
      </c>
    </row>
    <row r="50" spans="1:6" x14ac:dyDescent="0.35">
      <c r="A50" s="49"/>
      <c r="B50" s="165">
        <f>'BAU cash flow forecast'!B54</f>
        <v>0</v>
      </c>
      <c r="C50" s="72">
        <f>'BAU cash flow forecast'!C54</f>
        <v>0</v>
      </c>
      <c r="D50" s="72">
        <f>'BAU cash flow forecast'!D54</f>
        <v>0</v>
      </c>
      <c r="E50" s="72">
        <f>'BAU cash flow forecast'!E54</f>
        <v>0</v>
      </c>
      <c r="F50" s="75">
        <f t="shared" si="3"/>
        <v>0</v>
      </c>
    </row>
    <row r="51" spans="1:6" x14ac:dyDescent="0.35">
      <c r="A51" s="49"/>
      <c r="B51" s="165">
        <f>'BAU cash flow forecast'!B55</f>
        <v>0</v>
      </c>
      <c r="C51" s="72">
        <f>'BAU cash flow forecast'!C55</f>
        <v>0</v>
      </c>
      <c r="D51" s="72">
        <f>'BAU cash flow forecast'!D55</f>
        <v>0</v>
      </c>
      <c r="E51" s="72">
        <f>'BAU cash flow forecast'!E55</f>
        <v>0</v>
      </c>
      <c r="F51" s="75">
        <f t="shared" si="3"/>
        <v>0</v>
      </c>
    </row>
    <row r="52" spans="1:6" x14ac:dyDescent="0.35">
      <c r="A52" s="49"/>
      <c r="B52" s="165">
        <f>'BAU cash flow forecast'!B56</f>
        <v>0</v>
      </c>
      <c r="C52" s="72">
        <f>'BAU cash flow forecast'!C56</f>
        <v>0</v>
      </c>
      <c r="D52" s="72">
        <f>'BAU cash flow forecast'!D56</f>
        <v>0</v>
      </c>
      <c r="E52" s="72">
        <f>'BAU cash flow forecast'!E56</f>
        <v>0</v>
      </c>
      <c r="F52" s="75">
        <f t="shared" si="3"/>
        <v>0</v>
      </c>
    </row>
    <row r="53" spans="1:6" x14ac:dyDescent="0.35">
      <c r="A53" s="49"/>
      <c r="B53" s="165">
        <f>'BAU cash flow forecast'!B57</f>
        <v>0</v>
      </c>
      <c r="C53" s="72">
        <f>'BAU cash flow forecast'!C57</f>
        <v>0</v>
      </c>
      <c r="D53" s="72">
        <f>'BAU cash flow forecast'!D57</f>
        <v>0</v>
      </c>
      <c r="E53" s="72">
        <f>'BAU cash flow forecast'!E57</f>
        <v>0</v>
      </c>
      <c r="F53" s="75">
        <f t="shared" si="3"/>
        <v>0</v>
      </c>
    </row>
    <row r="54" spans="1:6" x14ac:dyDescent="0.35">
      <c r="A54" s="49"/>
      <c r="B54" s="165">
        <f>'BAU cash flow forecast'!B58</f>
        <v>0</v>
      </c>
      <c r="C54" s="72">
        <f>'BAU cash flow forecast'!C58</f>
        <v>0</v>
      </c>
      <c r="D54" s="72">
        <f>'BAU cash flow forecast'!D58</f>
        <v>0</v>
      </c>
      <c r="E54" s="72">
        <f>'BAU cash flow forecast'!E58</f>
        <v>0</v>
      </c>
      <c r="F54" s="75">
        <f t="shared" si="3"/>
        <v>0</v>
      </c>
    </row>
    <row r="55" spans="1:6" x14ac:dyDescent="0.35">
      <c r="A55" s="49"/>
      <c r="B55" s="165">
        <f>'BAU cash flow forecast'!B59</f>
        <v>0</v>
      </c>
      <c r="C55" s="72">
        <f>'BAU cash flow forecast'!C59</f>
        <v>0</v>
      </c>
      <c r="D55" s="72">
        <f>'BAU cash flow forecast'!D59</f>
        <v>0</v>
      </c>
      <c r="E55" s="72">
        <f>'BAU cash flow forecast'!E59</f>
        <v>0</v>
      </c>
      <c r="F55" s="75">
        <f t="shared" si="3"/>
        <v>0</v>
      </c>
    </row>
    <row r="56" spans="1:6" ht="15" thickBot="1" x14ac:dyDescent="0.4">
      <c r="A56" s="47"/>
      <c r="B56" s="165">
        <f>'BAU cash flow forecast'!B60</f>
        <v>0</v>
      </c>
      <c r="C56" s="72">
        <f>'BAU cash flow forecast'!C60</f>
        <v>0</v>
      </c>
      <c r="D56" s="72">
        <f>'BAU cash flow forecast'!D60</f>
        <v>0</v>
      </c>
      <c r="E56" s="72">
        <f>'BAU cash flow forecast'!E60</f>
        <v>0</v>
      </c>
      <c r="F56" s="75">
        <f t="shared" si="3"/>
        <v>0</v>
      </c>
    </row>
    <row r="57" spans="1:6" ht="15" thickBot="1" x14ac:dyDescent="0.4">
      <c r="A57" s="1"/>
      <c r="B57" s="89"/>
      <c r="C57" s="79">
        <f>SUM(C44:C56)</f>
        <v>0</v>
      </c>
      <c r="D57" s="79">
        <f>SUM(D44:D56)</f>
        <v>0</v>
      </c>
      <c r="E57" s="79">
        <f>SUM(E44:E56)</f>
        <v>0</v>
      </c>
      <c r="F57" s="80">
        <f>SUM(F44:F56)</f>
        <v>0</v>
      </c>
    </row>
    <row r="58" spans="1:6" ht="15" thickBot="1" x14ac:dyDescent="0.4">
      <c r="A58" s="44" t="str">
        <f>'BAU cash flow forecast'!A63</f>
        <v>Money market instruments and government securities, excluding amounts held for minimum regulatory capital purposes</v>
      </c>
      <c r="B58" s="95" t="str">
        <f>B43</f>
        <v>Name of institution</v>
      </c>
      <c r="C58" s="81"/>
      <c r="D58" s="81"/>
      <c r="E58" s="81"/>
      <c r="F58" s="81"/>
    </row>
    <row r="59" spans="1:6" x14ac:dyDescent="0.35">
      <c r="A59" s="48"/>
      <c r="B59" s="165">
        <f>'BAU cash flow forecast'!B64</f>
        <v>0</v>
      </c>
      <c r="C59" s="118">
        <f>'BAU cash flow forecast'!C64</f>
        <v>0</v>
      </c>
      <c r="D59" s="118">
        <f>'BAU cash flow forecast'!D64</f>
        <v>0</v>
      </c>
      <c r="E59" s="118">
        <f>'BAU cash flow forecast'!E64</f>
        <v>0</v>
      </c>
      <c r="F59" s="119">
        <f t="shared" ref="F59:F66" si="4">SUM(C59:E59)</f>
        <v>0</v>
      </c>
    </row>
    <row r="60" spans="1:6" x14ac:dyDescent="0.35">
      <c r="A60" s="49"/>
      <c r="B60" s="165">
        <f>'BAU cash flow forecast'!B65</f>
        <v>0</v>
      </c>
      <c r="C60" s="71">
        <f>'BAU cash flow forecast'!C65</f>
        <v>0</v>
      </c>
      <c r="D60" s="71">
        <f>'BAU cash flow forecast'!D65</f>
        <v>0</v>
      </c>
      <c r="E60" s="71">
        <f>'BAU cash flow forecast'!E65</f>
        <v>0</v>
      </c>
      <c r="F60" s="120">
        <f t="shared" si="4"/>
        <v>0</v>
      </c>
    </row>
    <row r="61" spans="1:6" x14ac:dyDescent="0.35">
      <c r="A61" s="49"/>
      <c r="B61" s="165">
        <f>'BAU cash flow forecast'!B66</f>
        <v>0</v>
      </c>
      <c r="C61" s="71">
        <f>'BAU cash flow forecast'!C66</f>
        <v>0</v>
      </c>
      <c r="D61" s="71">
        <f>'BAU cash flow forecast'!D66</f>
        <v>0</v>
      </c>
      <c r="E61" s="71">
        <f>'BAU cash flow forecast'!E66</f>
        <v>0</v>
      </c>
      <c r="F61" s="120">
        <f t="shared" si="4"/>
        <v>0</v>
      </c>
    </row>
    <row r="62" spans="1:6" x14ac:dyDescent="0.35">
      <c r="A62" s="49"/>
      <c r="B62" s="165">
        <f>'BAU cash flow forecast'!B67</f>
        <v>0</v>
      </c>
      <c r="C62" s="71">
        <f>'BAU cash flow forecast'!C67</f>
        <v>0</v>
      </c>
      <c r="D62" s="71">
        <f>'BAU cash flow forecast'!D67</f>
        <v>0</v>
      </c>
      <c r="E62" s="71">
        <f>'BAU cash flow forecast'!E67</f>
        <v>0</v>
      </c>
      <c r="F62" s="120">
        <f t="shared" si="4"/>
        <v>0</v>
      </c>
    </row>
    <row r="63" spans="1:6" x14ac:dyDescent="0.35">
      <c r="A63" s="49"/>
      <c r="B63" s="165">
        <f>'BAU cash flow forecast'!B68</f>
        <v>0</v>
      </c>
      <c r="C63" s="71">
        <f>'BAU cash flow forecast'!C68</f>
        <v>0</v>
      </c>
      <c r="D63" s="71">
        <f>'BAU cash flow forecast'!D68</f>
        <v>0</v>
      </c>
      <c r="E63" s="71">
        <f>'BAU cash flow forecast'!E68</f>
        <v>0</v>
      </c>
      <c r="F63" s="120">
        <f t="shared" si="4"/>
        <v>0</v>
      </c>
    </row>
    <row r="64" spans="1:6" x14ac:dyDescent="0.35">
      <c r="A64" s="49"/>
      <c r="B64" s="165">
        <f>'BAU cash flow forecast'!B69</f>
        <v>0</v>
      </c>
      <c r="C64" s="71">
        <f>'BAU cash flow forecast'!C69</f>
        <v>0</v>
      </c>
      <c r="D64" s="71">
        <f>'BAU cash flow forecast'!D69</f>
        <v>0</v>
      </c>
      <c r="E64" s="71">
        <f>'BAU cash flow forecast'!E69</f>
        <v>0</v>
      </c>
      <c r="F64" s="120">
        <f t="shared" si="4"/>
        <v>0</v>
      </c>
    </row>
    <row r="65" spans="1:6" x14ac:dyDescent="0.35">
      <c r="A65" s="49"/>
      <c r="B65" s="165">
        <f>'BAU cash flow forecast'!B70</f>
        <v>0</v>
      </c>
      <c r="C65" s="71">
        <f>'BAU cash flow forecast'!C70</f>
        <v>0</v>
      </c>
      <c r="D65" s="71">
        <f>'BAU cash flow forecast'!D70</f>
        <v>0</v>
      </c>
      <c r="E65" s="71">
        <f>'BAU cash flow forecast'!E70</f>
        <v>0</v>
      </c>
      <c r="F65" s="120">
        <f t="shared" si="4"/>
        <v>0</v>
      </c>
    </row>
    <row r="66" spans="1:6" ht="15" thickBot="1" x14ac:dyDescent="0.4">
      <c r="A66" s="121"/>
      <c r="B66" s="165">
        <f>'BAU cash flow forecast'!B71</f>
        <v>0</v>
      </c>
      <c r="C66" s="122">
        <f>'BAU cash flow forecast'!C71</f>
        <v>0</v>
      </c>
      <c r="D66" s="122">
        <f>'BAU cash flow forecast'!D71</f>
        <v>0</v>
      </c>
      <c r="E66" s="122">
        <f>'BAU cash flow forecast'!E71</f>
        <v>0</v>
      </c>
      <c r="F66" s="123">
        <f t="shared" si="4"/>
        <v>0</v>
      </c>
    </row>
    <row r="67" spans="1:6" ht="15" thickBot="1" x14ac:dyDescent="0.4">
      <c r="A67" s="1"/>
      <c r="B67" s="89"/>
      <c r="C67" s="73">
        <f>SUM(C59:C66)</f>
        <v>0</v>
      </c>
      <c r="D67" s="73">
        <f>SUM(D59:D66)</f>
        <v>0</v>
      </c>
      <c r="E67" s="73">
        <f>SUM(E59:E66)</f>
        <v>0</v>
      </c>
      <c r="F67" s="117">
        <f>SUM(F59:F66)</f>
        <v>0</v>
      </c>
    </row>
    <row r="68" spans="1:6" ht="15" thickBot="1" x14ac:dyDescent="0.4">
      <c r="A68" s="44" t="s">
        <v>115</v>
      </c>
      <c r="B68" s="95" t="str">
        <f>B58</f>
        <v>Name of institution</v>
      </c>
      <c r="C68" s="82"/>
      <c r="D68" s="82"/>
      <c r="E68" s="82"/>
      <c r="F68" s="82">
        <f t="shared" ref="F68:F79" si="5">SUM(C68:E68)</f>
        <v>0</v>
      </c>
    </row>
    <row r="69" spans="1:6" x14ac:dyDescent="0.35">
      <c r="A69" s="8"/>
      <c r="B69" s="165" t="e">
        <f>'BAU cash flow forecast'!#REF!</f>
        <v>#REF!</v>
      </c>
      <c r="C69" s="118" t="e">
        <f>'BAU cash flow forecast'!#REF!</f>
        <v>#REF!</v>
      </c>
      <c r="D69" s="118" t="e">
        <f>'BAU cash flow forecast'!#REF!</f>
        <v>#REF!</v>
      </c>
      <c r="E69" s="118" t="e">
        <f>'BAU cash flow forecast'!#REF!</f>
        <v>#REF!</v>
      </c>
      <c r="F69" s="119" t="e">
        <f t="shared" si="5"/>
        <v>#REF!</v>
      </c>
    </row>
    <row r="70" spans="1:6" x14ac:dyDescent="0.35">
      <c r="A70" s="6"/>
      <c r="B70" s="165" t="e">
        <f>'BAU cash flow forecast'!#REF!</f>
        <v>#REF!</v>
      </c>
      <c r="C70" s="71" t="e">
        <f>'BAU cash flow forecast'!#REF!</f>
        <v>#REF!</v>
      </c>
      <c r="D70" s="71" t="e">
        <f>'BAU cash flow forecast'!#REF!</f>
        <v>#REF!</v>
      </c>
      <c r="E70" s="71" t="e">
        <f>'BAU cash flow forecast'!#REF!</f>
        <v>#REF!</v>
      </c>
      <c r="F70" s="120" t="e">
        <f t="shared" si="5"/>
        <v>#REF!</v>
      </c>
    </row>
    <row r="71" spans="1:6" x14ac:dyDescent="0.35">
      <c r="A71" s="6"/>
      <c r="B71" s="165" t="e">
        <f>'BAU cash flow forecast'!#REF!</f>
        <v>#REF!</v>
      </c>
      <c r="C71" s="71" t="e">
        <f>'BAU cash flow forecast'!#REF!</f>
        <v>#REF!</v>
      </c>
      <c r="D71" s="71" t="e">
        <f>'BAU cash flow forecast'!#REF!</f>
        <v>#REF!</v>
      </c>
      <c r="E71" s="71" t="e">
        <f>'BAU cash flow forecast'!#REF!</f>
        <v>#REF!</v>
      </c>
      <c r="F71" s="120" t="e">
        <f t="shared" si="5"/>
        <v>#REF!</v>
      </c>
    </row>
    <row r="72" spans="1:6" x14ac:dyDescent="0.35">
      <c r="A72" s="6"/>
      <c r="B72" s="165" t="e">
        <f>'BAU cash flow forecast'!#REF!</f>
        <v>#REF!</v>
      </c>
      <c r="C72" s="71" t="e">
        <f>'BAU cash flow forecast'!#REF!</f>
        <v>#REF!</v>
      </c>
      <c r="D72" s="71" t="e">
        <f>'BAU cash flow forecast'!#REF!</f>
        <v>#REF!</v>
      </c>
      <c r="E72" s="71" t="e">
        <f>'BAU cash flow forecast'!#REF!</f>
        <v>#REF!</v>
      </c>
      <c r="F72" s="120" t="e">
        <f t="shared" si="5"/>
        <v>#REF!</v>
      </c>
    </row>
    <row r="73" spans="1:6" x14ac:dyDescent="0.35">
      <c r="A73" s="6"/>
      <c r="B73" s="165" t="e">
        <f>'BAU cash flow forecast'!#REF!</f>
        <v>#REF!</v>
      </c>
      <c r="C73" s="71" t="e">
        <f>'BAU cash flow forecast'!#REF!</f>
        <v>#REF!</v>
      </c>
      <c r="D73" s="71" t="e">
        <f>'BAU cash flow forecast'!#REF!</f>
        <v>#REF!</v>
      </c>
      <c r="E73" s="71" t="e">
        <f>'BAU cash flow forecast'!#REF!</f>
        <v>#REF!</v>
      </c>
      <c r="F73" s="120" t="e">
        <f t="shared" si="5"/>
        <v>#REF!</v>
      </c>
    </row>
    <row r="74" spans="1:6" x14ac:dyDescent="0.35">
      <c r="A74" s="6"/>
      <c r="B74" s="165" t="e">
        <f>'BAU cash flow forecast'!#REF!</f>
        <v>#REF!</v>
      </c>
      <c r="C74" s="71" t="e">
        <f>'BAU cash flow forecast'!#REF!</f>
        <v>#REF!</v>
      </c>
      <c r="D74" s="71" t="e">
        <f>'BAU cash flow forecast'!#REF!</f>
        <v>#REF!</v>
      </c>
      <c r="E74" s="71" t="e">
        <f>'BAU cash flow forecast'!#REF!</f>
        <v>#REF!</v>
      </c>
      <c r="F74" s="120" t="e">
        <f t="shared" si="5"/>
        <v>#REF!</v>
      </c>
    </row>
    <row r="75" spans="1:6" x14ac:dyDescent="0.35">
      <c r="A75" s="6"/>
      <c r="B75" s="165" t="e">
        <f>'BAU cash flow forecast'!#REF!</f>
        <v>#REF!</v>
      </c>
      <c r="C75" s="71" t="e">
        <f>'BAU cash flow forecast'!#REF!</f>
        <v>#REF!</v>
      </c>
      <c r="D75" s="71" t="e">
        <f>'BAU cash flow forecast'!#REF!</f>
        <v>#REF!</v>
      </c>
      <c r="E75" s="71" t="e">
        <f>'BAU cash flow forecast'!#REF!</f>
        <v>#REF!</v>
      </c>
      <c r="F75" s="120" t="e">
        <f t="shared" si="5"/>
        <v>#REF!</v>
      </c>
    </row>
    <row r="76" spans="1:6" x14ac:dyDescent="0.35">
      <c r="A76" s="6"/>
      <c r="B76" s="165" t="e">
        <f>'BAU cash flow forecast'!#REF!</f>
        <v>#REF!</v>
      </c>
      <c r="C76" s="71" t="e">
        <f>'BAU cash flow forecast'!#REF!</f>
        <v>#REF!</v>
      </c>
      <c r="D76" s="71" t="e">
        <f>'BAU cash flow forecast'!#REF!</f>
        <v>#REF!</v>
      </c>
      <c r="E76" s="71" t="e">
        <f>'BAU cash flow forecast'!#REF!</f>
        <v>#REF!</v>
      </c>
      <c r="F76" s="120" t="e">
        <f t="shared" si="5"/>
        <v>#REF!</v>
      </c>
    </row>
    <row r="77" spans="1:6" x14ac:dyDescent="0.35">
      <c r="A77" s="6"/>
      <c r="B77" s="165" t="e">
        <f>'BAU cash flow forecast'!#REF!</f>
        <v>#REF!</v>
      </c>
      <c r="C77" s="71" t="e">
        <f>'BAU cash flow forecast'!#REF!</f>
        <v>#REF!</v>
      </c>
      <c r="D77" s="71" t="e">
        <f>'BAU cash flow forecast'!#REF!</f>
        <v>#REF!</v>
      </c>
      <c r="E77" s="71" t="e">
        <f>'BAU cash flow forecast'!#REF!</f>
        <v>#REF!</v>
      </c>
      <c r="F77" s="120" t="e">
        <f t="shared" si="5"/>
        <v>#REF!</v>
      </c>
    </row>
    <row r="78" spans="1:6" x14ac:dyDescent="0.35">
      <c r="A78" s="6"/>
      <c r="B78" s="165" t="e">
        <f>'BAU cash flow forecast'!#REF!</f>
        <v>#REF!</v>
      </c>
      <c r="C78" s="71" t="e">
        <f>'BAU cash flow forecast'!#REF!</f>
        <v>#REF!</v>
      </c>
      <c r="D78" s="71" t="e">
        <f>'BAU cash flow forecast'!#REF!</f>
        <v>#REF!</v>
      </c>
      <c r="E78" s="71" t="e">
        <f>'BAU cash flow forecast'!#REF!</f>
        <v>#REF!</v>
      </c>
      <c r="F78" s="120" t="e">
        <f t="shared" si="5"/>
        <v>#REF!</v>
      </c>
    </row>
    <row r="79" spans="1:6" ht="15" thickBot="1" x14ac:dyDescent="0.4">
      <c r="A79" s="46"/>
      <c r="B79" s="165" t="e">
        <f>'BAU cash flow forecast'!#REF!</f>
        <v>#REF!</v>
      </c>
      <c r="C79" s="122" t="e">
        <f>'BAU cash flow forecast'!#REF!</f>
        <v>#REF!</v>
      </c>
      <c r="D79" s="122" t="e">
        <f>'BAU cash flow forecast'!#REF!</f>
        <v>#REF!</v>
      </c>
      <c r="E79" s="122" t="e">
        <f>'BAU cash flow forecast'!#REF!</f>
        <v>#REF!</v>
      </c>
      <c r="F79" s="123" t="e">
        <f t="shared" si="5"/>
        <v>#REF!</v>
      </c>
    </row>
    <row r="80" spans="1:6" ht="15" thickBot="1" x14ac:dyDescent="0.4">
      <c r="A80" s="1"/>
      <c r="B80" s="89"/>
      <c r="C80" s="73" t="e">
        <f>SUM(C69:C79)</f>
        <v>#REF!</v>
      </c>
      <c r="D80" s="73" t="e">
        <f>SUM(D69:D79)</f>
        <v>#REF!</v>
      </c>
      <c r="E80" s="73" t="e">
        <f>SUM(E69:E79)</f>
        <v>#REF!</v>
      </c>
      <c r="F80" s="117" t="e">
        <f>SUM(F69:F79)</f>
        <v>#REF!</v>
      </c>
    </row>
    <row r="81" spans="1:6" ht="15" thickBot="1" x14ac:dyDescent="0.4">
      <c r="A81" s="44" t="s">
        <v>67</v>
      </c>
      <c r="B81" s="89"/>
      <c r="C81" s="81"/>
      <c r="D81" s="81"/>
      <c r="E81" s="81"/>
      <c r="F81" s="81"/>
    </row>
    <row r="82" spans="1:6" x14ac:dyDescent="0.35">
      <c r="A82" s="50" t="s">
        <v>68</v>
      </c>
      <c r="B82" s="98"/>
      <c r="C82" s="83"/>
      <c r="D82" s="83"/>
      <c r="E82" s="83"/>
      <c r="F82" s="84"/>
    </row>
    <row r="83" spans="1:6" x14ac:dyDescent="0.35">
      <c r="A83" s="44" t="s">
        <v>69</v>
      </c>
      <c r="B83" s="95" t="s">
        <v>70</v>
      </c>
      <c r="C83" s="82"/>
      <c r="D83" s="82"/>
      <c r="E83" s="82"/>
      <c r="F83" s="85"/>
    </row>
    <row r="84" spans="1:6" x14ac:dyDescent="0.35">
      <c r="A84" s="165">
        <f>'BAU cash flow forecast'!A82</f>
        <v>0</v>
      </c>
      <c r="B84" s="165">
        <f>'BAU cash flow forecast'!B82</f>
        <v>0</v>
      </c>
      <c r="C84" s="71">
        <f>'BAU cash flow forecast'!C82</f>
        <v>0</v>
      </c>
      <c r="D84" s="71">
        <f>'BAU cash flow forecast'!D82</f>
        <v>0</v>
      </c>
      <c r="E84" s="71">
        <f>'BAU cash flow forecast'!E82</f>
        <v>0</v>
      </c>
      <c r="F84" s="75">
        <f t="shared" ref="F84:F102" si="6">SUM(C84:E84)</f>
        <v>0</v>
      </c>
    </row>
    <row r="85" spans="1:6" x14ac:dyDescent="0.35">
      <c r="A85" s="165">
        <f>'BAU cash flow forecast'!A83</f>
        <v>0</v>
      </c>
      <c r="B85" s="165">
        <f>'BAU cash flow forecast'!B83</f>
        <v>0</v>
      </c>
      <c r="C85" s="71">
        <f>'BAU cash flow forecast'!C83</f>
        <v>0</v>
      </c>
      <c r="D85" s="71">
        <f>'BAU cash flow forecast'!D83</f>
        <v>0</v>
      </c>
      <c r="E85" s="71">
        <f>'BAU cash flow forecast'!E83</f>
        <v>0</v>
      </c>
      <c r="F85" s="75">
        <f t="shared" si="6"/>
        <v>0</v>
      </c>
    </row>
    <row r="86" spans="1:6" x14ac:dyDescent="0.35">
      <c r="A86" s="165">
        <f>'BAU cash flow forecast'!A84</f>
        <v>0</v>
      </c>
      <c r="B86" s="165">
        <f>'BAU cash flow forecast'!B84</f>
        <v>0</v>
      </c>
      <c r="C86" s="71">
        <f>'BAU cash flow forecast'!C84</f>
        <v>0</v>
      </c>
      <c r="D86" s="71">
        <f>'BAU cash flow forecast'!D84</f>
        <v>0</v>
      </c>
      <c r="E86" s="71">
        <f>'BAU cash flow forecast'!E84</f>
        <v>0</v>
      </c>
      <c r="F86" s="75">
        <f t="shared" si="6"/>
        <v>0</v>
      </c>
    </row>
    <row r="87" spans="1:6" x14ac:dyDescent="0.35">
      <c r="A87" s="165">
        <f>'BAU cash flow forecast'!A85</f>
        <v>0</v>
      </c>
      <c r="B87" s="165">
        <f>'BAU cash flow forecast'!B85</f>
        <v>0</v>
      </c>
      <c r="C87" s="71">
        <f>'BAU cash flow forecast'!C85</f>
        <v>0</v>
      </c>
      <c r="D87" s="71">
        <f>'BAU cash flow forecast'!D85</f>
        <v>0</v>
      </c>
      <c r="E87" s="71">
        <f>'BAU cash flow forecast'!E85</f>
        <v>0</v>
      </c>
      <c r="F87" s="75">
        <f t="shared" si="6"/>
        <v>0</v>
      </c>
    </row>
    <row r="88" spans="1:6" x14ac:dyDescent="0.35">
      <c r="A88" s="165">
        <f>'BAU cash flow forecast'!A86</f>
        <v>0</v>
      </c>
      <c r="B88" s="165">
        <f>'BAU cash flow forecast'!B86</f>
        <v>0</v>
      </c>
      <c r="C88" s="71">
        <f>'BAU cash flow forecast'!C86</f>
        <v>0</v>
      </c>
      <c r="D88" s="71">
        <f>'BAU cash flow forecast'!D86</f>
        <v>0</v>
      </c>
      <c r="E88" s="71">
        <f>'BAU cash flow forecast'!E86</f>
        <v>0</v>
      </c>
      <c r="F88" s="75">
        <f t="shared" si="6"/>
        <v>0</v>
      </c>
    </row>
    <row r="89" spans="1:6" x14ac:dyDescent="0.35">
      <c r="A89" s="165">
        <f>'BAU cash flow forecast'!A87</f>
        <v>0</v>
      </c>
      <c r="B89" s="165">
        <f>'BAU cash flow forecast'!B87</f>
        <v>0</v>
      </c>
      <c r="C89" s="71">
        <f>'BAU cash flow forecast'!C87</f>
        <v>0</v>
      </c>
      <c r="D89" s="71">
        <f>'BAU cash flow forecast'!D87</f>
        <v>0</v>
      </c>
      <c r="E89" s="71">
        <f>'BAU cash flow forecast'!E87</f>
        <v>0</v>
      </c>
      <c r="F89" s="75">
        <f t="shared" si="6"/>
        <v>0</v>
      </c>
    </row>
    <row r="90" spans="1:6" x14ac:dyDescent="0.35">
      <c r="A90" s="165">
        <f>'BAU cash flow forecast'!A88</f>
        <v>0</v>
      </c>
      <c r="B90" s="165">
        <f>'BAU cash flow forecast'!B88</f>
        <v>0</v>
      </c>
      <c r="C90" s="71">
        <f>'BAU cash flow forecast'!C88</f>
        <v>0</v>
      </c>
      <c r="D90" s="71">
        <f>'BAU cash flow forecast'!D88</f>
        <v>0</v>
      </c>
      <c r="E90" s="71">
        <f>'BAU cash flow forecast'!E88</f>
        <v>0</v>
      </c>
      <c r="F90" s="75">
        <f t="shared" si="6"/>
        <v>0</v>
      </c>
    </row>
    <row r="91" spans="1:6" x14ac:dyDescent="0.35">
      <c r="A91" s="165">
        <f>'BAU cash flow forecast'!A89</f>
        <v>0</v>
      </c>
      <c r="B91" s="165">
        <f>'BAU cash flow forecast'!B89</f>
        <v>0</v>
      </c>
      <c r="C91" s="71">
        <f>'BAU cash flow forecast'!C89</f>
        <v>0</v>
      </c>
      <c r="D91" s="71">
        <f>'BAU cash flow forecast'!D89</f>
        <v>0</v>
      </c>
      <c r="E91" s="71">
        <f>'BAU cash flow forecast'!E89</f>
        <v>0</v>
      </c>
      <c r="F91" s="75">
        <f t="shared" si="6"/>
        <v>0</v>
      </c>
    </row>
    <row r="92" spans="1:6" x14ac:dyDescent="0.35">
      <c r="A92" s="165">
        <f>'BAU cash flow forecast'!A90</f>
        <v>0</v>
      </c>
      <c r="B92" s="165">
        <f>'BAU cash flow forecast'!B90</f>
        <v>0</v>
      </c>
      <c r="C92" s="71">
        <f>'BAU cash flow forecast'!C90</f>
        <v>0</v>
      </c>
      <c r="D92" s="71">
        <f>'BAU cash flow forecast'!D90</f>
        <v>0</v>
      </c>
      <c r="E92" s="71">
        <f>'BAU cash flow forecast'!E90</f>
        <v>0</v>
      </c>
      <c r="F92" s="75">
        <f t="shared" si="6"/>
        <v>0</v>
      </c>
    </row>
    <row r="93" spans="1:6" ht="15" thickBot="1" x14ac:dyDescent="0.4">
      <c r="A93" s="165">
        <f>'BAU cash flow forecast'!A91</f>
        <v>0</v>
      </c>
      <c r="B93" s="165">
        <f>'BAU cash flow forecast'!B91</f>
        <v>0</v>
      </c>
      <c r="C93" s="71">
        <f>'BAU cash flow forecast'!C91</f>
        <v>0</v>
      </c>
      <c r="D93" s="71">
        <f>'BAU cash flow forecast'!D91</f>
        <v>0</v>
      </c>
      <c r="E93" s="71">
        <f>'BAU cash flow forecast'!E91</f>
        <v>0</v>
      </c>
      <c r="F93" s="75">
        <f t="shared" si="6"/>
        <v>0</v>
      </c>
    </row>
    <row r="94" spans="1:6" ht="15" thickBot="1" x14ac:dyDescent="0.4">
      <c r="A94" s="1"/>
      <c r="B94" s="89"/>
      <c r="C94" s="79">
        <f>SUM(C84:C93)</f>
        <v>0</v>
      </c>
      <c r="D94" s="79">
        <f>SUM(D84:D93)</f>
        <v>0</v>
      </c>
      <c r="E94" s="79">
        <f>SUM(E84:E93)</f>
        <v>0</v>
      </c>
      <c r="F94" s="80">
        <f>SUM(F84:F93)</f>
        <v>0</v>
      </c>
    </row>
    <row r="95" spans="1:6" x14ac:dyDescent="0.35">
      <c r="A95" s="50" t="s">
        <v>71</v>
      </c>
      <c r="B95" s="95"/>
      <c r="C95" s="83"/>
      <c r="D95" s="83"/>
      <c r="E95" s="83"/>
      <c r="F95" s="84"/>
    </row>
    <row r="96" spans="1:6" x14ac:dyDescent="0.35">
      <c r="A96" s="44" t="str">
        <f>A83</f>
        <v>Type of funding (EQUITY/LOAN)</v>
      </c>
      <c r="B96" s="95" t="s">
        <v>70</v>
      </c>
      <c r="C96" s="82"/>
      <c r="D96" s="82"/>
      <c r="E96" s="82"/>
      <c r="F96" s="85"/>
    </row>
    <row r="97" spans="1:6" x14ac:dyDescent="0.35">
      <c r="A97" s="165">
        <f>'BAU cash flow forecast'!A95</f>
        <v>0</v>
      </c>
      <c r="B97" s="165">
        <f>'BAU cash flow forecast'!B95</f>
        <v>0</v>
      </c>
      <c r="C97" s="71">
        <f>'BAU cash flow forecast'!C95</f>
        <v>0</v>
      </c>
      <c r="D97" s="71">
        <f>'BAU cash flow forecast'!D95</f>
        <v>0</v>
      </c>
      <c r="E97" s="71">
        <f>'BAU cash flow forecast'!E95</f>
        <v>0</v>
      </c>
      <c r="F97" s="75">
        <f t="shared" si="6"/>
        <v>0</v>
      </c>
    </row>
    <row r="98" spans="1:6" x14ac:dyDescent="0.35">
      <c r="A98" s="165">
        <f>'BAU cash flow forecast'!A96</f>
        <v>0</v>
      </c>
      <c r="B98" s="165">
        <f>'BAU cash flow forecast'!B96</f>
        <v>0</v>
      </c>
      <c r="C98" s="71">
        <f>'BAU cash flow forecast'!C96</f>
        <v>0</v>
      </c>
      <c r="D98" s="71">
        <f>'BAU cash flow forecast'!D96</f>
        <v>0</v>
      </c>
      <c r="E98" s="71">
        <f>'BAU cash flow forecast'!E96</f>
        <v>0</v>
      </c>
      <c r="F98" s="75">
        <f t="shared" si="6"/>
        <v>0</v>
      </c>
    </row>
    <row r="99" spans="1:6" x14ac:dyDescent="0.35">
      <c r="A99" s="165">
        <f>'BAU cash flow forecast'!A97</f>
        <v>0</v>
      </c>
      <c r="B99" s="165">
        <f>'BAU cash flow forecast'!B97</f>
        <v>0</v>
      </c>
      <c r="C99" s="71">
        <f>'BAU cash flow forecast'!C97</f>
        <v>0</v>
      </c>
      <c r="D99" s="71">
        <f>'BAU cash flow forecast'!D97</f>
        <v>0</v>
      </c>
      <c r="E99" s="71">
        <f>'BAU cash flow forecast'!E97</f>
        <v>0</v>
      </c>
      <c r="F99" s="75">
        <f t="shared" si="6"/>
        <v>0</v>
      </c>
    </row>
    <row r="100" spans="1:6" x14ac:dyDescent="0.35">
      <c r="A100" s="165">
        <f>'BAU cash flow forecast'!A98</f>
        <v>0</v>
      </c>
      <c r="B100" s="165">
        <f>'BAU cash flow forecast'!B98</f>
        <v>0</v>
      </c>
      <c r="C100" s="71">
        <f>'BAU cash flow forecast'!C98</f>
        <v>0</v>
      </c>
      <c r="D100" s="71">
        <f>'BAU cash flow forecast'!D98</f>
        <v>0</v>
      </c>
      <c r="E100" s="71">
        <f>'BAU cash flow forecast'!E98</f>
        <v>0</v>
      </c>
      <c r="F100" s="75">
        <f t="shared" si="6"/>
        <v>0</v>
      </c>
    </row>
    <row r="101" spans="1:6" x14ac:dyDescent="0.35">
      <c r="A101" s="165">
        <f>'BAU cash flow forecast'!A99</f>
        <v>0</v>
      </c>
      <c r="B101" s="165">
        <f>'BAU cash flow forecast'!B99</f>
        <v>0</v>
      </c>
      <c r="C101" s="71">
        <f>'BAU cash flow forecast'!C99</f>
        <v>0</v>
      </c>
      <c r="D101" s="71">
        <f>'BAU cash flow forecast'!D99</f>
        <v>0</v>
      </c>
      <c r="E101" s="71">
        <f>'BAU cash flow forecast'!E99</f>
        <v>0</v>
      </c>
      <c r="F101" s="75">
        <f t="shared" si="6"/>
        <v>0</v>
      </c>
    </row>
    <row r="102" spans="1:6" ht="15" thickBot="1" x14ac:dyDescent="0.4">
      <c r="A102" s="165">
        <f>'BAU cash flow forecast'!A100</f>
        <v>0</v>
      </c>
      <c r="B102" s="165">
        <f>'BAU cash flow forecast'!B100</f>
        <v>0</v>
      </c>
      <c r="C102" s="71">
        <f>'BAU cash flow forecast'!C100</f>
        <v>0</v>
      </c>
      <c r="D102" s="71">
        <f>'BAU cash flow forecast'!D100</f>
        <v>0</v>
      </c>
      <c r="E102" s="71">
        <f>'BAU cash flow forecast'!E100</f>
        <v>0</v>
      </c>
      <c r="F102" s="75">
        <f t="shared" si="6"/>
        <v>0</v>
      </c>
    </row>
    <row r="103" spans="1:6" ht="15" thickBot="1" x14ac:dyDescent="0.4">
      <c r="A103" s="1"/>
      <c r="B103" s="89"/>
      <c r="C103" s="79">
        <f>SUM(C97:C102)</f>
        <v>0</v>
      </c>
      <c r="D103" s="79">
        <f>SUM(D97:D102)</f>
        <v>0</v>
      </c>
      <c r="E103" s="79">
        <f>SUM(E97:E102)</f>
        <v>0</v>
      </c>
      <c r="F103" s="80">
        <f>SUM(F97:F102)</f>
        <v>0</v>
      </c>
    </row>
    <row r="104" spans="1:6" s="1" customFormat="1" x14ac:dyDescent="0.35">
      <c r="B104" s="89"/>
      <c r="C104" s="130"/>
      <c r="D104" s="130"/>
      <c r="E104" s="130"/>
      <c r="F104" s="130"/>
    </row>
    <row r="105" spans="1:6" x14ac:dyDescent="0.35">
      <c r="A105" s="44" t="s">
        <v>131</v>
      </c>
      <c r="B105" s="95" t="e">
        <f>'BAU cash flow forecast'!#REF!</f>
        <v>#REF!</v>
      </c>
      <c r="C105" s="163"/>
      <c r="D105" s="163"/>
      <c r="E105" s="163"/>
      <c r="F105" s="164"/>
    </row>
    <row r="106" spans="1:6" x14ac:dyDescent="0.35">
      <c r="A106" s="15"/>
      <c r="B106" s="165" t="e">
        <f>'BAU cash flow forecast'!#REF!</f>
        <v>#REF!</v>
      </c>
      <c r="C106" s="69" t="e">
        <f>'BAU cash flow forecast'!#REF!</f>
        <v>#REF!</v>
      </c>
      <c r="D106" s="69" t="e">
        <f>'BAU cash flow forecast'!#REF!</f>
        <v>#REF!</v>
      </c>
      <c r="E106" s="69" t="e">
        <f>'BAU cash flow forecast'!#REF!</f>
        <v>#REF!</v>
      </c>
      <c r="F106" s="75" t="e">
        <f t="shared" ref="F106:F115" si="7">SUM(C106:E106)</f>
        <v>#REF!</v>
      </c>
    </row>
    <row r="107" spans="1:6" x14ac:dyDescent="0.35">
      <c r="A107" s="162"/>
      <c r="B107" s="165" t="e">
        <f>'BAU cash flow forecast'!#REF!</f>
        <v>#REF!</v>
      </c>
      <c r="C107" s="69" t="e">
        <f>'BAU cash flow forecast'!#REF!</f>
        <v>#REF!</v>
      </c>
      <c r="D107" s="69" t="e">
        <f>'BAU cash flow forecast'!#REF!</f>
        <v>#REF!</v>
      </c>
      <c r="E107" s="69" t="e">
        <f>'BAU cash flow forecast'!#REF!</f>
        <v>#REF!</v>
      </c>
      <c r="F107" s="75" t="e">
        <f t="shared" si="7"/>
        <v>#REF!</v>
      </c>
    </row>
    <row r="108" spans="1:6" x14ac:dyDescent="0.35">
      <c r="A108" s="162"/>
      <c r="B108" s="165" t="e">
        <f>'BAU cash flow forecast'!#REF!</f>
        <v>#REF!</v>
      </c>
      <c r="C108" s="69" t="e">
        <f>'BAU cash flow forecast'!#REF!</f>
        <v>#REF!</v>
      </c>
      <c r="D108" s="69" t="e">
        <f>'BAU cash flow forecast'!#REF!</f>
        <v>#REF!</v>
      </c>
      <c r="E108" s="69" t="e">
        <f>'BAU cash flow forecast'!#REF!</f>
        <v>#REF!</v>
      </c>
      <c r="F108" s="75" t="e">
        <f t="shared" si="7"/>
        <v>#REF!</v>
      </c>
    </row>
    <row r="109" spans="1:6" x14ac:dyDescent="0.35">
      <c r="A109" s="162"/>
      <c r="B109" s="165" t="e">
        <f>'BAU cash flow forecast'!#REF!</f>
        <v>#REF!</v>
      </c>
      <c r="C109" s="69" t="e">
        <f>'BAU cash flow forecast'!#REF!</f>
        <v>#REF!</v>
      </c>
      <c r="D109" s="69" t="e">
        <f>'BAU cash flow forecast'!#REF!</f>
        <v>#REF!</v>
      </c>
      <c r="E109" s="69" t="e">
        <f>'BAU cash flow forecast'!#REF!</f>
        <v>#REF!</v>
      </c>
      <c r="F109" s="75" t="e">
        <f t="shared" si="7"/>
        <v>#REF!</v>
      </c>
    </row>
    <row r="110" spans="1:6" x14ac:dyDescent="0.35">
      <c r="A110" s="162"/>
      <c r="B110" s="165" t="e">
        <f>'BAU cash flow forecast'!#REF!</f>
        <v>#REF!</v>
      </c>
      <c r="C110" s="69" t="e">
        <f>'BAU cash flow forecast'!#REF!</f>
        <v>#REF!</v>
      </c>
      <c r="D110" s="69" t="e">
        <f>'BAU cash flow forecast'!#REF!</f>
        <v>#REF!</v>
      </c>
      <c r="E110" s="69" t="e">
        <f>'BAU cash flow forecast'!#REF!</f>
        <v>#REF!</v>
      </c>
      <c r="F110" s="75" t="e">
        <f t="shared" si="7"/>
        <v>#REF!</v>
      </c>
    </row>
    <row r="111" spans="1:6" x14ac:dyDescent="0.35">
      <c r="A111" s="162"/>
      <c r="B111" s="165" t="e">
        <f>'BAU cash flow forecast'!#REF!</f>
        <v>#REF!</v>
      </c>
      <c r="C111" s="69" t="e">
        <f>'BAU cash flow forecast'!#REF!</f>
        <v>#REF!</v>
      </c>
      <c r="D111" s="69" t="e">
        <f>'BAU cash flow forecast'!#REF!</f>
        <v>#REF!</v>
      </c>
      <c r="E111" s="69" t="e">
        <f>'BAU cash flow forecast'!#REF!</f>
        <v>#REF!</v>
      </c>
      <c r="F111" s="75" t="e">
        <f t="shared" si="7"/>
        <v>#REF!</v>
      </c>
    </row>
    <row r="112" spans="1:6" x14ac:dyDescent="0.35">
      <c r="A112" s="162"/>
      <c r="B112" s="165" t="e">
        <f>'BAU cash flow forecast'!#REF!</f>
        <v>#REF!</v>
      </c>
      <c r="C112" s="69" t="e">
        <f>'BAU cash flow forecast'!#REF!</f>
        <v>#REF!</v>
      </c>
      <c r="D112" s="69" t="e">
        <f>'BAU cash flow forecast'!#REF!</f>
        <v>#REF!</v>
      </c>
      <c r="E112" s="69" t="e">
        <f>'BAU cash flow forecast'!#REF!</f>
        <v>#REF!</v>
      </c>
      <c r="F112" s="75" t="e">
        <f t="shared" si="7"/>
        <v>#REF!</v>
      </c>
    </row>
    <row r="113" spans="1:6" x14ac:dyDescent="0.35">
      <c r="A113" s="162"/>
      <c r="B113" s="165" t="e">
        <f>'BAU cash flow forecast'!#REF!</f>
        <v>#REF!</v>
      </c>
      <c r="C113" s="69" t="e">
        <f>'BAU cash flow forecast'!#REF!</f>
        <v>#REF!</v>
      </c>
      <c r="D113" s="69" t="e">
        <f>'BAU cash flow forecast'!#REF!</f>
        <v>#REF!</v>
      </c>
      <c r="E113" s="69" t="e">
        <f>'BAU cash flow forecast'!#REF!</f>
        <v>#REF!</v>
      </c>
      <c r="F113" s="75" t="e">
        <f t="shared" si="7"/>
        <v>#REF!</v>
      </c>
    </row>
    <row r="114" spans="1:6" x14ac:dyDescent="0.35">
      <c r="A114" s="162"/>
      <c r="B114" s="165" t="e">
        <f>'BAU cash flow forecast'!#REF!</f>
        <v>#REF!</v>
      </c>
      <c r="C114" s="69" t="e">
        <f>'BAU cash flow forecast'!#REF!</f>
        <v>#REF!</v>
      </c>
      <c r="D114" s="69" t="e">
        <f>'BAU cash flow forecast'!#REF!</f>
        <v>#REF!</v>
      </c>
      <c r="E114" s="69" t="e">
        <f>'BAU cash flow forecast'!#REF!</f>
        <v>#REF!</v>
      </c>
      <c r="F114" s="75" t="e">
        <f t="shared" si="7"/>
        <v>#REF!</v>
      </c>
    </row>
    <row r="115" spans="1:6" ht="15" thickBot="1" x14ac:dyDescent="0.4">
      <c r="A115" s="16"/>
      <c r="B115" s="165" t="e">
        <f>'BAU cash flow forecast'!#REF!</f>
        <v>#REF!</v>
      </c>
      <c r="C115" s="69" t="e">
        <f>'BAU cash flow forecast'!#REF!</f>
        <v>#REF!</v>
      </c>
      <c r="D115" s="69" t="e">
        <f>'BAU cash flow forecast'!#REF!</f>
        <v>#REF!</v>
      </c>
      <c r="E115" s="69" t="e">
        <f>'BAU cash flow forecast'!#REF!</f>
        <v>#REF!</v>
      </c>
      <c r="F115" s="75" t="e">
        <f t="shared" si="7"/>
        <v>#REF!</v>
      </c>
    </row>
    <row r="116" spans="1:6" ht="15" thickBot="1" x14ac:dyDescent="0.4">
      <c r="A116" s="1"/>
      <c r="B116" s="89"/>
      <c r="C116" s="79" t="e">
        <f>SUM(C106:C115)</f>
        <v>#REF!</v>
      </c>
      <c r="D116" s="79" t="e">
        <f>SUM(D106:D115)</f>
        <v>#REF!</v>
      </c>
      <c r="E116" s="79" t="e">
        <f>SUM(E106:E115)</f>
        <v>#REF!</v>
      </c>
      <c r="F116" s="79" t="e">
        <f>SUM(F106:F115)</f>
        <v>#REF!</v>
      </c>
    </row>
    <row r="117" spans="1:6" ht="15" thickBot="1" x14ac:dyDescent="0.4">
      <c r="A117" s="1"/>
      <c r="B117" s="89"/>
      <c r="C117" s="81"/>
      <c r="D117" s="81"/>
      <c r="E117" s="81"/>
      <c r="F117" s="81"/>
    </row>
    <row r="118" spans="1:6" ht="15" thickBot="1" x14ac:dyDescent="0.4">
      <c r="A118" s="44" t="s">
        <v>64</v>
      </c>
      <c r="B118" s="45"/>
      <c r="C118" s="79" t="e">
        <f>C103+C94+C80+C67+C57+C38+C116</f>
        <v>#REF!</v>
      </c>
      <c r="D118" s="79" t="e">
        <f>D103+D94+D80+D67+D57+D38+D116</f>
        <v>#REF!</v>
      </c>
      <c r="E118" s="79" t="e">
        <f>E103+E94+E80+E67+E57+E38+E116</f>
        <v>#REF!</v>
      </c>
      <c r="F118" s="79" t="e">
        <f>F103+F94+F80+F67+F57+F38+F116</f>
        <v>#REF!</v>
      </c>
    </row>
    <row r="119" spans="1:6" ht="15" thickBot="1" x14ac:dyDescent="0.4">
      <c r="A119" s="44" t="s">
        <v>150</v>
      </c>
      <c r="B119" s="45"/>
      <c r="C119" s="79" t="e">
        <f>C118</f>
        <v>#REF!</v>
      </c>
      <c r="D119" s="79" t="e">
        <f>C119+D118</f>
        <v>#REF!</v>
      </c>
      <c r="E119" s="79" t="e">
        <f>D119+E118</f>
        <v>#REF!</v>
      </c>
      <c r="F119" s="80" t="e">
        <f>F118</f>
        <v>#REF!</v>
      </c>
    </row>
    <row r="120" spans="1:6" s="1" customFormat="1" x14ac:dyDescent="0.35">
      <c r="A120" s="44"/>
      <c r="B120" s="45"/>
      <c r="C120" s="130"/>
      <c r="D120" s="130"/>
      <c r="E120" s="130"/>
      <c r="F120" s="130"/>
    </row>
    <row r="121" spans="1:6" s="1" customFormat="1" x14ac:dyDescent="0.35">
      <c r="A121" s="44"/>
      <c r="B121" s="45"/>
      <c r="C121" s="130"/>
      <c r="D121" s="130"/>
      <c r="E121" s="130"/>
      <c r="F121" s="130"/>
    </row>
    <row r="122" spans="1:6" x14ac:dyDescent="0.35">
      <c r="A122" s="151" t="e">
        <f>'BAU cash flow forecast'!#REF!</f>
        <v>#REF!</v>
      </c>
      <c r="B122" s="89"/>
      <c r="C122" s="1"/>
      <c r="D122" s="1"/>
      <c r="E122" s="1"/>
      <c r="F122" s="1"/>
    </row>
    <row r="123" spans="1:6" x14ac:dyDescent="0.35">
      <c r="A123" s="44"/>
      <c r="B123" s="89"/>
      <c r="C123" s="1"/>
      <c r="D123" s="1"/>
      <c r="E123" s="1"/>
      <c r="F123" s="1"/>
    </row>
    <row r="124" spans="1:6" ht="15" thickBot="1" x14ac:dyDescent="0.4">
      <c r="A124" s="1"/>
      <c r="B124" s="1"/>
      <c r="C124" s="442"/>
      <c r="D124" s="442"/>
      <c r="E124" s="442"/>
      <c r="F124" s="442"/>
    </row>
    <row r="125" spans="1:6" ht="15" thickBot="1" x14ac:dyDescent="0.4">
      <c r="A125" s="156" t="s">
        <v>77</v>
      </c>
      <c r="B125" s="153" t="s">
        <v>78</v>
      </c>
      <c r="C125" s="152" t="e">
        <f>C41</f>
        <v>#REF!</v>
      </c>
      <c r="D125" s="152" t="e">
        <f>D41</f>
        <v>#REF!</v>
      </c>
      <c r="E125" s="152" t="e">
        <f>E41</f>
        <v>#REF!</v>
      </c>
      <c r="F125" s="152" t="e">
        <f>F41</f>
        <v>#REF!</v>
      </c>
    </row>
    <row r="126" spans="1:6" x14ac:dyDescent="0.35">
      <c r="A126" s="155" t="s">
        <v>117</v>
      </c>
      <c r="B126" s="67">
        <f>B35+1</f>
        <v>20</v>
      </c>
      <c r="C126" s="15"/>
      <c r="D126" s="15"/>
      <c r="E126" s="15"/>
      <c r="F126" s="75">
        <f>SUM(C126:E126)</f>
        <v>0</v>
      </c>
    </row>
    <row r="127" spans="1:6" x14ac:dyDescent="0.35">
      <c r="A127" s="154" t="s">
        <v>79</v>
      </c>
      <c r="B127" s="12">
        <f>B126+1</f>
        <v>21</v>
      </c>
      <c r="C127" s="75">
        <f>SUM(C128:C145)</f>
        <v>0</v>
      </c>
      <c r="D127" s="75">
        <f>SUM(D128:D145)</f>
        <v>0</v>
      </c>
      <c r="E127" s="75">
        <f>SUM(E128:E145)</f>
        <v>0</v>
      </c>
      <c r="F127" s="75">
        <f t="shared" ref="F127:F145" si="8">SUM(C127:E127)</f>
        <v>0</v>
      </c>
    </row>
    <row r="128" spans="1:6" x14ac:dyDescent="0.35">
      <c r="A128" s="165" t="e">
        <f>'BAU cash flow forecast'!#REF!</f>
        <v>#REF!</v>
      </c>
      <c r="B128" s="165" t="e">
        <f>'BAU cash flow forecast'!#REF!</f>
        <v>#REF!</v>
      </c>
      <c r="C128" s="36"/>
      <c r="D128" s="36"/>
      <c r="E128" s="36"/>
      <c r="F128" s="75">
        <f t="shared" si="8"/>
        <v>0</v>
      </c>
    </row>
    <row r="129" spans="1:6" x14ac:dyDescent="0.35">
      <c r="A129" s="165" t="e">
        <f>'BAU cash flow forecast'!#REF!</f>
        <v>#REF!</v>
      </c>
      <c r="B129" s="165" t="e">
        <f>'BAU cash flow forecast'!#REF!</f>
        <v>#REF!</v>
      </c>
      <c r="C129" s="36"/>
      <c r="D129" s="36"/>
      <c r="E129" s="36"/>
      <c r="F129" s="75">
        <f t="shared" si="8"/>
        <v>0</v>
      </c>
    </row>
    <row r="130" spans="1:6" x14ac:dyDescent="0.35">
      <c r="A130" s="165" t="e">
        <f>'BAU cash flow forecast'!#REF!</f>
        <v>#REF!</v>
      </c>
      <c r="B130" s="165" t="e">
        <f>'BAU cash flow forecast'!#REF!</f>
        <v>#REF!</v>
      </c>
      <c r="C130" s="36"/>
      <c r="D130" s="36"/>
      <c r="E130" s="36"/>
      <c r="F130" s="75">
        <f t="shared" si="8"/>
        <v>0</v>
      </c>
    </row>
    <row r="131" spans="1:6" x14ac:dyDescent="0.35">
      <c r="A131" s="165" t="e">
        <f>'BAU cash flow forecast'!#REF!</f>
        <v>#REF!</v>
      </c>
      <c r="B131" s="165" t="e">
        <f>'BAU cash flow forecast'!#REF!</f>
        <v>#REF!</v>
      </c>
      <c r="C131" s="36"/>
      <c r="D131" s="36"/>
      <c r="E131" s="36"/>
      <c r="F131" s="75">
        <f t="shared" si="8"/>
        <v>0</v>
      </c>
    </row>
    <row r="132" spans="1:6" x14ac:dyDescent="0.35">
      <c r="A132" s="165" t="e">
        <f>'BAU cash flow forecast'!#REF!</f>
        <v>#REF!</v>
      </c>
      <c r="B132" s="165" t="e">
        <f>'BAU cash flow forecast'!#REF!</f>
        <v>#REF!</v>
      </c>
      <c r="C132" s="36"/>
      <c r="D132" s="36"/>
      <c r="E132" s="36"/>
      <c r="F132" s="75">
        <f t="shared" si="8"/>
        <v>0</v>
      </c>
    </row>
    <row r="133" spans="1:6" x14ac:dyDescent="0.35">
      <c r="A133" s="165" t="e">
        <f>'BAU cash flow forecast'!#REF!</f>
        <v>#REF!</v>
      </c>
      <c r="B133" s="165" t="e">
        <f>'BAU cash flow forecast'!#REF!</f>
        <v>#REF!</v>
      </c>
      <c r="C133" s="36"/>
      <c r="D133" s="36"/>
      <c r="E133" s="36"/>
      <c r="F133" s="75">
        <f t="shared" si="8"/>
        <v>0</v>
      </c>
    </row>
    <row r="134" spans="1:6" x14ac:dyDescent="0.35">
      <c r="A134" s="165" t="e">
        <f>'BAU cash flow forecast'!#REF!</f>
        <v>#REF!</v>
      </c>
      <c r="B134" s="165" t="e">
        <f>'BAU cash flow forecast'!#REF!</f>
        <v>#REF!</v>
      </c>
      <c r="C134" s="36"/>
      <c r="D134" s="36"/>
      <c r="E134" s="36"/>
      <c r="F134" s="75">
        <f t="shared" si="8"/>
        <v>0</v>
      </c>
    </row>
    <row r="135" spans="1:6" x14ac:dyDescent="0.35">
      <c r="A135" s="165" t="e">
        <f>'BAU cash flow forecast'!#REF!</f>
        <v>#REF!</v>
      </c>
      <c r="B135" s="165" t="e">
        <f>'BAU cash flow forecast'!#REF!</f>
        <v>#REF!</v>
      </c>
      <c r="C135" s="36"/>
      <c r="D135" s="36"/>
      <c r="E135" s="36"/>
      <c r="F135" s="75">
        <f t="shared" si="8"/>
        <v>0</v>
      </c>
    </row>
    <row r="136" spans="1:6" x14ac:dyDescent="0.35">
      <c r="A136" s="165" t="e">
        <f>'BAU cash flow forecast'!#REF!</f>
        <v>#REF!</v>
      </c>
      <c r="B136" s="165" t="e">
        <f>'BAU cash flow forecast'!#REF!</f>
        <v>#REF!</v>
      </c>
      <c r="C136" s="36"/>
      <c r="D136" s="36"/>
      <c r="E136" s="36"/>
      <c r="F136" s="75">
        <f t="shared" si="8"/>
        <v>0</v>
      </c>
    </row>
    <row r="137" spans="1:6" x14ac:dyDescent="0.35">
      <c r="A137" s="165" t="e">
        <f>'BAU cash flow forecast'!#REF!</f>
        <v>#REF!</v>
      </c>
      <c r="B137" s="165" t="e">
        <f>'BAU cash flow forecast'!#REF!</f>
        <v>#REF!</v>
      </c>
      <c r="C137" s="36"/>
      <c r="D137" s="36"/>
      <c r="E137" s="36"/>
      <c r="F137" s="75">
        <f t="shared" si="8"/>
        <v>0</v>
      </c>
    </row>
    <row r="138" spans="1:6" x14ac:dyDescent="0.35">
      <c r="A138" s="165" t="e">
        <f>'BAU cash flow forecast'!#REF!</f>
        <v>#REF!</v>
      </c>
      <c r="B138" s="165" t="e">
        <f>'BAU cash flow forecast'!#REF!</f>
        <v>#REF!</v>
      </c>
      <c r="C138" s="36"/>
      <c r="D138" s="36"/>
      <c r="E138" s="36"/>
      <c r="F138" s="75">
        <f t="shared" si="8"/>
        <v>0</v>
      </c>
    </row>
    <row r="139" spans="1:6" x14ac:dyDescent="0.35">
      <c r="A139" s="165" t="e">
        <f>'BAU cash flow forecast'!#REF!</f>
        <v>#REF!</v>
      </c>
      <c r="B139" s="165" t="e">
        <f>'BAU cash flow forecast'!#REF!</f>
        <v>#REF!</v>
      </c>
      <c r="C139" s="36"/>
      <c r="D139" s="36"/>
      <c r="E139" s="36"/>
      <c r="F139" s="75">
        <f t="shared" si="8"/>
        <v>0</v>
      </c>
    </row>
    <row r="140" spans="1:6" x14ac:dyDescent="0.35">
      <c r="A140" s="165" t="e">
        <f>'BAU cash flow forecast'!#REF!</f>
        <v>#REF!</v>
      </c>
      <c r="B140" s="165" t="e">
        <f>'BAU cash flow forecast'!#REF!</f>
        <v>#REF!</v>
      </c>
      <c r="C140" s="36"/>
      <c r="D140" s="36"/>
      <c r="E140" s="36"/>
      <c r="F140" s="75">
        <f t="shared" si="8"/>
        <v>0</v>
      </c>
    </row>
    <row r="141" spans="1:6" x14ac:dyDescent="0.35">
      <c r="A141" s="165" t="e">
        <f>'BAU cash flow forecast'!#REF!</f>
        <v>#REF!</v>
      </c>
      <c r="B141" s="165" t="e">
        <f>'BAU cash flow forecast'!#REF!</f>
        <v>#REF!</v>
      </c>
      <c r="C141" s="36"/>
      <c r="D141" s="36"/>
      <c r="E141" s="36"/>
      <c r="F141" s="75">
        <f t="shared" si="8"/>
        <v>0</v>
      </c>
    </row>
    <row r="142" spans="1:6" x14ac:dyDescent="0.35">
      <c r="A142" s="165" t="e">
        <f>'BAU cash flow forecast'!#REF!</f>
        <v>#REF!</v>
      </c>
      <c r="B142" s="165" t="e">
        <f>'BAU cash flow forecast'!#REF!</f>
        <v>#REF!</v>
      </c>
      <c r="C142" s="36"/>
      <c r="D142" s="36"/>
      <c r="E142" s="36"/>
      <c r="F142" s="75">
        <f t="shared" si="8"/>
        <v>0</v>
      </c>
    </row>
    <row r="143" spans="1:6" x14ac:dyDescent="0.35">
      <c r="A143" s="165" t="e">
        <f>'BAU cash flow forecast'!#REF!</f>
        <v>#REF!</v>
      </c>
      <c r="B143" s="165" t="e">
        <f>'BAU cash flow forecast'!#REF!</f>
        <v>#REF!</v>
      </c>
      <c r="C143" s="36"/>
      <c r="D143" s="36"/>
      <c r="E143" s="36"/>
      <c r="F143" s="75">
        <f t="shared" si="8"/>
        <v>0</v>
      </c>
    </row>
    <row r="144" spans="1:6" x14ac:dyDescent="0.35">
      <c r="A144" s="165" t="e">
        <f>'BAU cash flow forecast'!#REF!</f>
        <v>#REF!</v>
      </c>
      <c r="B144" s="165" t="e">
        <f>'BAU cash flow forecast'!#REF!</f>
        <v>#REF!</v>
      </c>
      <c r="C144" s="36"/>
      <c r="D144" s="36"/>
      <c r="E144" s="36"/>
      <c r="F144" s="75">
        <f t="shared" si="8"/>
        <v>0</v>
      </c>
    </row>
    <row r="145" spans="1:6" ht="15" thickBot="1" x14ac:dyDescent="0.4">
      <c r="A145" s="165" t="e">
        <f>'BAU cash flow forecast'!#REF!</f>
        <v>#REF!</v>
      </c>
      <c r="B145" s="165" t="e">
        <f>'BAU cash flow forecast'!#REF!</f>
        <v>#REF!</v>
      </c>
      <c r="C145" s="36"/>
      <c r="D145" s="36"/>
      <c r="E145" s="36"/>
      <c r="F145" s="75">
        <f t="shared" si="8"/>
        <v>0</v>
      </c>
    </row>
    <row r="146" spans="1:6" ht="15" thickBot="1" x14ac:dyDescent="0.4">
      <c r="A146" s="1"/>
      <c r="B146" s="1"/>
      <c r="C146" s="79">
        <f>SUM(C126:C127)</f>
        <v>0</v>
      </c>
      <c r="D146" s="79">
        <f>SUM(D126:D127)</f>
        <v>0</v>
      </c>
      <c r="E146" s="79">
        <f>SUM(E126:E127)</f>
        <v>0</v>
      </c>
      <c r="F146" s="79">
        <f>SUM(F126:F127)</f>
        <v>0</v>
      </c>
    </row>
    <row r="147" spans="1:6" x14ac:dyDescent="0.35">
      <c r="A147" s="1"/>
      <c r="B147" s="1"/>
      <c r="C147" s="1"/>
      <c r="D147" s="1"/>
      <c r="E147" s="1"/>
      <c r="F147" s="1"/>
    </row>
    <row r="148" spans="1:6" ht="15" thickBot="1" x14ac:dyDescent="0.4">
      <c r="A148" s="1"/>
      <c r="B148" s="1"/>
      <c r="C148" s="1"/>
      <c r="D148" s="1"/>
      <c r="E148" s="1"/>
      <c r="F148" s="1"/>
    </row>
    <row r="149" spans="1:6" ht="15" thickBot="1" x14ac:dyDescent="0.4">
      <c r="A149" s="156" t="s">
        <v>80</v>
      </c>
      <c r="B149" s="152" t="str">
        <f>B125</f>
        <v>Line</v>
      </c>
      <c r="C149" s="152" t="e">
        <f>C125</f>
        <v>#REF!</v>
      </c>
      <c r="D149" s="39" t="e">
        <f>D125</f>
        <v>#REF!</v>
      </c>
      <c r="E149" s="40" t="e">
        <f>E125</f>
        <v>#REF!</v>
      </c>
      <c r="F149" s="150" t="e">
        <f>F125</f>
        <v>#REF!</v>
      </c>
    </row>
    <row r="150" spans="1:6" x14ac:dyDescent="0.35">
      <c r="A150" s="155" t="str">
        <f>A126</f>
        <v>Margin and collateral  deposits</v>
      </c>
      <c r="B150" s="12">
        <f>B127+1</f>
        <v>22</v>
      </c>
      <c r="C150" s="3"/>
      <c r="D150" s="3"/>
      <c r="E150" s="3"/>
      <c r="F150" s="75">
        <f>SUM(C150:E150)</f>
        <v>0</v>
      </c>
    </row>
    <row r="151" spans="1:6" ht="15" thickBot="1" x14ac:dyDescent="0.4">
      <c r="A151" s="154" t="s">
        <v>50</v>
      </c>
      <c r="B151" s="25">
        <f>B150+1</f>
        <v>23</v>
      </c>
      <c r="C151" s="11"/>
      <c r="D151" s="11"/>
      <c r="E151" s="11"/>
      <c r="F151" s="75">
        <f>SUM(C151:E151)</f>
        <v>0</v>
      </c>
    </row>
    <row r="152" spans="1:6" ht="15" thickBot="1" x14ac:dyDescent="0.4">
      <c r="A152" s="1"/>
      <c r="B152" s="89"/>
      <c r="C152" s="79">
        <f>SUM(C150:C151)</f>
        <v>0</v>
      </c>
      <c r="D152" s="79">
        <f>SUM(D150:D151)</f>
        <v>0</v>
      </c>
      <c r="E152" s="79">
        <f>SUM(E150:E151)</f>
        <v>0</v>
      </c>
      <c r="F152" s="79">
        <f>SUM(F150:F151)</f>
        <v>0</v>
      </c>
    </row>
    <row r="153" spans="1:6" s="1" customFormat="1" ht="15" thickBot="1" x14ac:dyDescent="0.4">
      <c r="A153" s="44"/>
      <c r="B153" s="45"/>
      <c r="C153" s="130"/>
      <c r="D153" s="130"/>
      <c r="E153" s="130"/>
      <c r="F153" s="130"/>
    </row>
    <row r="154" spans="1:6" s="1" customFormat="1" ht="15" thickBot="1" x14ac:dyDescent="0.4">
      <c r="A154" s="44" t="s">
        <v>81</v>
      </c>
      <c r="B154" s="89"/>
      <c r="C154" s="79">
        <f>C146-C152</f>
        <v>0</v>
      </c>
      <c r="D154" s="79">
        <f>D146-D152</f>
        <v>0</v>
      </c>
      <c r="E154" s="79">
        <f>E146-E152</f>
        <v>0</v>
      </c>
      <c r="F154" s="79">
        <f>F146-F152</f>
        <v>0</v>
      </c>
    </row>
    <row r="155" spans="1:6" s="1" customFormat="1" ht="15" thickBot="1" x14ac:dyDescent="0.4">
      <c r="A155" s="44" t="s">
        <v>118</v>
      </c>
      <c r="B155" s="89"/>
      <c r="C155" s="79">
        <f>C154</f>
        <v>0</v>
      </c>
      <c r="D155" s="79">
        <f>C155+D154</f>
        <v>0</v>
      </c>
      <c r="E155" s="79">
        <f>D155+E154</f>
        <v>0</v>
      </c>
      <c r="F155" s="80">
        <f>F154</f>
        <v>0</v>
      </c>
    </row>
    <row r="156" spans="1:6" s="1" customFormat="1" ht="17.649999999999999" customHeight="1" x14ac:dyDescent="0.35">
      <c r="B156" s="89"/>
    </row>
    <row r="157" spans="1:6" x14ac:dyDescent="0.35">
      <c r="A157" s="5" t="s">
        <v>122</v>
      </c>
      <c r="B157" s="89"/>
      <c r="C157" s="1"/>
      <c r="D157" s="1"/>
      <c r="E157" s="1"/>
      <c r="F157" s="1"/>
    </row>
    <row r="158" spans="1:6" x14ac:dyDescent="0.35">
      <c r="A158" s="5" t="s">
        <v>35</v>
      </c>
      <c r="B158" s="89"/>
      <c r="C158" s="1"/>
      <c r="D158" s="1"/>
      <c r="E158" s="1"/>
      <c r="F158" s="1"/>
    </row>
    <row r="159" spans="1:6" x14ac:dyDescent="0.35">
      <c r="A159" s="1">
        <v>1</v>
      </c>
      <c r="B159" s="14" t="s">
        <v>84</v>
      </c>
      <c r="C159" s="1"/>
      <c r="D159" s="1"/>
      <c r="E159" s="1"/>
      <c r="F159" s="1"/>
    </row>
    <row r="160" spans="1:6" x14ac:dyDescent="0.35">
      <c r="A160" s="1">
        <v>2</v>
      </c>
      <c r="B160" s="14" t="s">
        <v>151</v>
      </c>
      <c r="C160" s="1"/>
      <c r="D160" s="1"/>
      <c r="E160" s="1"/>
      <c r="F160" s="1"/>
    </row>
    <row r="161" spans="1:6" x14ac:dyDescent="0.35">
      <c r="A161" s="1">
        <v>3</v>
      </c>
      <c r="B161" s="14" t="s">
        <v>152</v>
      </c>
      <c r="C161" s="1"/>
      <c r="D161" s="1"/>
      <c r="E161" s="1"/>
      <c r="F161" s="1"/>
    </row>
    <row r="162" spans="1:6" x14ac:dyDescent="0.35">
      <c r="A162" s="1">
        <v>4</v>
      </c>
      <c r="B162" s="14" t="s">
        <v>85</v>
      </c>
      <c r="C162" s="1"/>
      <c r="D162" s="1"/>
      <c r="E162" s="1"/>
      <c r="F162" s="1"/>
    </row>
    <row r="163" spans="1:6" x14ac:dyDescent="0.35">
      <c r="A163" s="1">
        <v>5</v>
      </c>
      <c r="B163" s="14" t="s">
        <v>86</v>
      </c>
      <c r="C163" s="1"/>
      <c r="D163" s="1"/>
      <c r="E163" s="1"/>
      <c r="F163" s="1"/>
    </row>
    <row r="164" spans="1:6" x14ac:dyDescent="0.35">
      <c r="A164" s="1">
        <v>6</v>
      </c>
      <c r="B164" s="14" t="s">
        <v>87</v>
      </c>
      <c r="C164" s="1"/>
      <c r="D164" s="1"/>
      <c r="E164" s="1"/>
      <c r="F164" s="1"/>
    </row>
    <row r="165" spans="1:6" x14ac:dyDescent="0.35">
      <c r="A165" s="1">
        <v>7</v>
      </c>
      <c r="B165" s="14" t="s">
        <v>88</v>
      </c>
      <c r="C165" s="1"/>
      <c r="D165" s="1"/>
      <c r="E165" s="1"/>
      <c r="F165" s="1"/>
    </row>
    <row r="166" spans="1:6" x14ac:dyDescent="0.35">
      <c r="A166" s="1">
        <v>8</v>
      </c>
      <c r="B166" s="14" t="s">
        <v>89</v>
      </c>
      <c r="C166" s="1"/>
      <c r="D166" s="1"/>
      <c r="E166" s="1"/>
      <c r="F166" s="1"/>
    </row>
    <row r="167" spans="1:6" x14ac:dyDescent="0.35">
      <c r="A167" s="1">
        <v>9</v>
      </c>
      <c r="B167" s="14" t="s">
        <v>90</v>
      </c>
      <c r="C167" s="1"/>
      <c r="D167" s="1"/>
      <c r="E167" s="1"/>
      <c r="F167" s="1"/>
    </row>
    <row r="168" spans="1:6" x14ac:dyDescent="0.35">
      <c r="A168" s="1">
        <v>10</v>
      </c>
      <c r="B168" s="14" t="s">
        <v>91</v>
      </c>
      <c r="C168" s="1"/>
      <c r="D168" s="1"/>
      <c r="E168" s="1"/>
      <c r="F168" s="1"/>
    </row>
    <row r="169" spans="1:6" x14ac:dyDescent="0.35">
      <c r="A169" s="1">
        <v>11</v>
      </c>
      <c r="B169" s="14" t="s">
        <v>92</v>
      </c>
      <c r="C169" s="1"/>
      <c r="D169" s="1"/>
      <c r="E169" s="1"/>
      <c r="F169" s="1"/>
    </row>
    <row r="170" spans="1:6" x14ac:dyDescent="0.35">
      <c r="A170" s="1">
        <v>12</v>
      </c>
      <c r="B170" s="14" t="s">
        <v>153</v>
      </c>
      <c r="C170" s="1"/>
      <c r="D170" s="1"/>
      <c r="E170" s="1"/>
      <c r="F170" s="1"/>
    </row>
    <row r="171" spans="1:6" x14ac:dyDescent="0.35">
      <c r="A171" s="1">
        <v>13</v>
      </c>
      <c r="B171" s="14" t="s">
        <v>154</v>
      </c>
      <c r="C171" s="1"/>
      <c r="D171" s="1"/>
      <c r="E171" s="1"/>
      <c r="F171" s="1"/>
    </row>
    <row r="172" spans="1:6" x14ac:dyDescent="0.35">
      <c r="A172" s="1">
        <v>14</v>
      </c>
      <c r="B172" s="14" t="s">
        <v>93</v>
      </c>
      <c r="C172" s="1"/>
      <c r="D172" s="1"/>
      <c r="E172" s="1"/>
      <c r="F172" s="1"/>
    </row>
    <row r="173" spans="1:6" x14ac:dyDescent="0.35">
      <c r="A173" s="1">
        <v>15</v>
      </c>
      <c r="B173" s="14" t="s">
        <v>94</v>
      </c>
      <c r="C173" s="1"/>
      <c r="D173" s="1"/>
      <c r="E173" s="1"/>
      <c r="F173" s="1"/>
    </row>
    <row r="174" spans="1:6" x14ac:dyDescent="0.35">
      <c r="A174" s="1">
        <v>16</v>
      </c>
      <c r="B174" s="14" t="s">
        <v>95</v>
      </c>
      <c r="C174" s="1"/>
      <c r="D174" s="1"/>
      <c r="E174" s="1"/>
      <c r="F174" s="1"/>
    </row>
    <row r="175" spans="1:6" x14ac:dyDescent="0.35">
      <c r="A175" s="1">
        <v>17</v>
      </c>
      <c r="B175" s="14" t="s">
        <v>98</v>
      </c>
      <c r="C175" s="1"/>
      <c r="D175" s="1"/>
      <c r="E175" s="1"/>
      <c r="F175" s="1"/>
    </row>
    <row r="176" spans="1:6" x14ac:dyDescent="0.35">
      <c r="A176" s="1">
        <v>18</v>
      </c>
      <c r="B176" s="14" t="s">
        <v>96</v>
      </c>
      <c r="C176" s="1"/>
      <c r="D176" s="1"/>
      <c r="E176" s="1"/>
      <c r="F176" s="1"/>
    </row>
    <row r="177" spans="1:6" x14ac:dyDescent="0.35">
      <c r="A177" s="1">
        <v>19</v>
      </c>
      <c r="B177" s="14" t="s">
        <v>97</v>
      </c>
      <c r="C177" s="1"/>
      <c r="D177" s="1"/>
      <c r="E177" s="1"/>
      <c r="F177" s="1"/>
    </row>
    <row r="178" spans="1:6" x14ac:dyDescent="0.35">
      <c r="A178" s="1"/>
      <c r="B178" s="89"/>
      <c r="C178" s="1"/>
      <c r="D178" s="1"/>
      <c r="E178" s="1"/>
      <c r="F178" s="1"/>
    </row>
    <row r="179" spans="1:6" x14ac:dyDescent="0.35">
      <c r="A179" s="5" t="s">
        <v>99</v>
      </c>
      <c r="C179" s="1"/>
      <c r="D179" s="1"/>
      <c r="E179" s="1"/>
      <c r="F179" s="1"/>
    </row>
    <row r="180" spans="1:6" x14ac:dyDescent="0.35">
      <c r="A180" s="1"/>
      <c r="B180" s="14" t="s">
        <v>123</v>
      </c>
      <c r="C180" s="1"/>
      <c r="D180" s="1"/>
      <c r="E180" s="1"/>
      <c r="F180" s="1"/>
    </row>
    <row r="181" spans="1:6" x14ac:dyDescent="0.35">
      <c r="A181" s="1"/>
      <c r="B181" s="14" t="s">
        <v>124</v>
      </c>
      <c r="C181" s="1"/>
      <c r="D181" s="1"/>
      <c r="E181" s="1"/>
      <c r="F181" s="1"/>
    </row>
    <row r="182" spans="1:6" x14ac:dyDescent="0.35">
      <c r="A182" s="1"/>
      <c r="B182" s="14" t="s">
        <v>125</v>
      </c>
      <c r="C182" s="1"/>
      <c r="D182" s="1"/>
      <c r="E182" s="1"/>
      <c r="F182" s="1"/>
    </row>
    <row r="183" spans="1:6" x14ac:dyDescent="0.35">
      <c r="A183" s="1"/>
      <c r="B183" s="116" t="s">
        <v>126</v>
      </c>
      <c r="C183" s="1"/>
      <c r="D183" s="1"/>
      <c r="E183" s="1"/>
      <c r="F183" s="1"/>
    </row>
    <row r="184" spans="1:6" s="1" customFormat="1" x14ac:dyDescent="0.35">
      <c r="B184" s="89"/>
    </row>
    <row r="185" spans="1:6" s="1" customFormat="1" x14ac:dyDescent="0.35">
      <c r="B185" s="89"/>
    </row>
    <row r="186" spans="1:6" s="1" customFormat="1" x14ac:dyDescent="0.35">
      <c r="B186" s="89"/>
    </row>
    <row r="187" spans="1:6" s="1" customFormat="1" x14ac:dyDescent="0.35">
      <c r="B187" s="89"/>
    </row>
    <row r="188" spans="1:6" s="1" customFormat="1" x14ac:dyDescent="0.35">
      <c r="B188" s="89"/>
    </row>
    <row r="189" spans="1:6" s="1" customFormat="1" x14ac:dyDescent="0.35">
      <c r="B189" s="89"/>
    </row>
    <row r="190" spans="1:6" s="1" customFormat="1" x14ac:dyDescent="0.35">
      <c r="B190" s="89"/>
    </row>
    <row r="191" spans="1:6" s="1" customFormat="1" x14ac:dyDescent="0.35">
      <c r="B191" s="89"/>
    </row>
    <row r="192" spans="1:6" s="1" customFormat="1" x14ac:dyDescent="0.35">
      <c r="B192" s="89"/>
    </row>
    <row r="193" spans="2:2" s="1" customFormat="1" x14ac:dyDescent="0.35">
      <c r="B193" s="89"/>
    </row>
    <row r="194" spans="2:2" s="1" customFormat="1" x14ac:dyDescent="0.35">
      <c r="B194" s="89"/>
    </row>
    <row r="195" spans="2:2" s="1" customFormat="1" x14ac:dyDescent="0.35">
      <c r="B195" s="89"/>
    </row>
    <row r="196" spans="2:2" s="1" customFormat="1" x14ac:dyDescent="0.35">
      <c r="B196" s="89"/>
    </row>
    <row r="197" spans="2:2" s="1" customFormat="1" x14ac:dyDescent="0.35">
      <c r="B197" s="89"/>
    </row>
    <row r="198" spans="2:2" s="1" customFormat="1" x14ac:dyDescent="0.35">
      <c r="B198" s="89"/>
    </row>
    <row r="199" spans="2:2" s="1" customFormat="1" x14ac:dyDescent="0.35">
      <c r="B199" s="89"/>
    </row>
    <row r="200" spans="2:2" s="1" customFormat="1" x14ac:dyDescent="0.35">
      <c r="B200" s="89"/>
    </row>
    <row r="201" spans="2:2" s="1" customFormat="1" x14ac:dyDescent="0.35">
      <c r="B201" s="89"/>
    </row>
    <row r="202" spans="2:2" s="1" customFormat="1" x14ac:dyDescent="0.35">
      <c r="B202" s="89"/>
    </row>
    <row r="203" spans="2:2" s="1" customFormat="1" x14ac:dyDescent="0.35">
      <c r="B203" s="89"/>
    </row>
    <row r="204" spans="2:2" s="1" customFormat="1" x14ac:dyDescent="0.35">
      <c r="B204" s="89"/>
    </row>
    <row r="205" spans="2:2" s="1" customFormat="1" x14ac:dyDescent="0.35">
      <c r="B205" s="89"/>
    </row>
    <row r="206" spans="2:2" s="1" customFormat="1" x14ac:dyDescent="0.35">
      <c r="B206" s="89"/>
    </row>
    <row r="207" spans="2:2" s="1" customFormat="1" x14ac:dyDescent="0.35">
      <c r="B207" s="89"/>
    </row>
    <row r="208" spans="2:2" s="1" customFormat="1" x14ac:dyDescent="0.35">
      <c r="B208" s="89"/>
    </row>
    <row r="209" spans="2:2" s="1" customFormat="1" x14ac:dyDescent="0.35">
      <c r="B209" s="89"/>
    </row>
    <row r="210" spans="2:2" s="1" customFormat="1" x14ac:dyDescent="0.35">
      <c r="B210" s="89"/>
    </row>
    <row r="211" spans="2:2" s="1" customFormat="1" x14ac:dyDescent="0.35">
      <c r="B211" s="89"/>
    </row>
    <row r="212" spans="2:2" s="1" customFormat="1" x14ac:dyDescent="0.35">
      <c r="B212" s="89"/>
    </row>
    <row r="213" spans="2:2" s="1" customFormat="1" x14ac:dyDescent="0.35">
      <c r="B213" s="89"/>
    </row>
    <row r="214" spans="2:2" s="1" customFormat="1" x14ac:dyDescent="0.35">
      <c r="B214" s="89"/>
    </row>
    <row r="215" spans="2:2" s="1" customFormat="1" x14ac:dyDescent="0.35">
      <c r="B215" s="89"/>
    </row>
    <row r="216" spans="2:2" s="1" customFormat="1" x14ac:dyDescent="0.35">
      <c r="B216" s="89"/>
    </row>
    <row r="217" spans="2:2" s="1" customFormat="1" x14ac:dyDescent="0.35">
      <c r="B217" s="89"/>
    </row>
    <row r="218" spans="2:2" s="1" customFormat="1" x14ac:dyDescent="0.35">
      <c r="B218" s="89"/>
    </row>
    <row r="219" spans="2:2" s="1" customFormat="1" x14ac:dyDescent="0.35">
      <c r="B219" s="89"/>
    </row>
    <row r="220" spans="2:2" s="1" customFormat="1" x14ac:dyDescent="0.35">
      <c r="B220" s="89"/>
    </row>
    <row r="221" spans="2:2" s="1" customFormat="1" x14ac:dyDescent="0.35">
      <c r="B221" s="89"/>
    </row>
    <row r="222" spans="2:2" s="1" customFormat="1" x14ac:dyDescent="0.35">
      <c r="B222" s="89"/>
    </row>
  </sheetData>
  <mergeCells count="1">
    <mergeCell ref="C124:F12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Scenarios!$A$2:$A$10</xm:f>
          </x14:formula1>
          <xm:sqref>B3:B4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73"/>
  <sheetViews>
    <sheetView topLeftCell="A58" workbookViewId="0">
      <selection activeCell="A65" sqref="A65"/>
    </sheetView>
  </sheetViews>
  <sheetFormatPr defaultColWidth="9.1796875" defaultRowHeight="14.5" x14ac:dyDescent="0.35"/>
  <cols>
    <col min="1" max="1" width="37.81640625" style="1" bestFit="1" customWidth="1"/>
    <col min="2" max="16384" width="9.1796875" style="1"/>
  </cols>
  <sheetData>
    <row r="1" spans="1:1" ht="15" thickBot="1" x14ac:dyDescent="0.4">
      <c r="A1" s="58" t="s">
        <v>155</v>
      </c>
    </row>
    <row r="2" spans="1:1" ht="15" thickTop="1" x14ac:dyDescent="0.35">
      <c r="A2" s="31">
        <v>1</v>
      </c>
    </row>
    <row r="3" spans="1:1" x14ac:dyDescent="0.35">
      <c r="A3" s="31">
        <v>0.05</v>
      </c>
    </row>
    <row r="4" spans="1:1" x14ac:dyDescent="0.35">
      <c r="A4" s="31">
        <v>0.1</v>
      </c>
    </row>
    <row r="5" spans="1:1" x14ac:dyDescent="0.35">
      <c r="A5" s="31">
        <v>0.15</v>
      </c>
    </row>
    <row r="6" spans="1:1" x14ac:dyDescent="0.35">
      <c r="A6" s="31">
        <v>0.2</v>
      </c>
    </row>
    <row r="7" spans="1:1" x14ac:dyDescent="0.35">
      <c r="A7" s="31">
        <v>-0.05</v>
      </c>
    </row>
    <row r="8" spans="1:1" x14ac:dyDescent="0.35">
      <c r="A8" s="31">
        <v>-0.1</v>
      </c>
    </row>
    <row r="9" spans="1:1" x14ac:dyDescent="0.35">
      <c r="A9" s="31">
        <v>-0.15</v>
      </c>
    </row>
    <row r="10" spans="1:1" x14ac:dyDescent="0.35">
      <c r="A10" s="31">
        <v>-0.2</v>
      </c>
    </row>
    <row r="13" spans="1:1" x14ac:dyDescent="0.35">
      <c r="A13" s="5" t="s">
        <v>74</v>
      </c>
    </row>
    <row r="14" spans="1:1" x14ac:dyDescent="0.35">
      <c r="A14" s="1" t="s">
        <v>156</v>
      </c>
    </row>
    <row r="15" spans="1:1" x14ac:dyDescent="0.35">
      <c r="A15" s="1" t="s">
        <v>157</v>
      </c>
    </row>
    <row r="16" spans="1:1" x14ac:dyDescent="0.35">
      <c r="A16" s="1" t="s">
        <v>158</v>
      </c>
    </row>
    <row r="17" spans="1:1" x14ac:dyDescent="0.35">
      <c r="A17" s="1" t="s">
        <v>159</v>
      </c>
    </row>
    <row r="18" spans="1:1" x14ac:dyDescent="0.35">
      <c r="A18" s="1" t="s">
        <v>160</v>
      </c>
    </row>
    <row r="19" spans="1:1" x14ac:dyDescent="0.35">
      <c r="A19" s="1" t="s">
        <v>161</v>
      </c>
    </row>
    <row r="20" spans="1:1" x14ac:dyDescent="0.35">
      <c r="A20" s="1" t="s">
        <v>162</v>
      </c>
    </row>
    <row r="21" spans="1:1" x14ac:dyDescent="0.35">
      <c r="A21" s="1" t="s">
        <v>163</v>
      </c>
    </row>
    <row r="25" spans="1:1" x14ac:dyDescent="0.35">
      <c r="A25" s="114" t="s">
        <v>164</v>
      </c>
    </row>
    <row r="26" spans="1:1" x14ac:dyDescent="0.35">
      <c r="A26" s="114" t="s">
        <v>165</v>
      </c>
    </row>
    <row r="27" spans="1:1" x14ac:dyDescent="0.35">
      <c r="A27" s="114" t="s">
        <v>166</v>
      </c>
    </row>
    <row r="28" spans="1:1" x14ac:dyDescent="0.35">
      <c r="A28" s="114" t="s">
        <v>167</v>
      </c>
    </row>
    <row r="29" spans="1:1" ht="21" x14ac:dyDescent="0.35">
      <c r="A29" s="114" t="s">
        <v>168</v>
      </c>
    </row>
    <row r="30" spans="1:1" x14ac:dyDescent="0.35">
      <c r="A30" s="114" t="s">
        <v>169</v>
      </c>
    </row>
    <row r="31" spans="1:1" x14ac:dyDescent="0.35">
      <c r="A31" s="114" t="s">
        <v>170</v>
      </c>
    </row>
    <row r="32" spans="1:1" x14ac:dyDescent="0.35">
      <c r="A32" s="114" t="s">
        <v>171</v>
      </c>
    </row>
    <row r="33" spans="1:1" x14ac:dyDescent="0.35">
      <c r="A33" s="114" t="s">
        <v>172</v>
      </c>
    </row>
    <row r="34" spans="1:1" x14ac:dyDescent="0.35">
      <c r="A34" s="114" t="s">
        <v>173</v>
      </c>
    </row>
    <row r="35" spans="1:1" x14ac:dyDescent="0.35">
      <c r="A35" s="114" t="s">
        <v>174</v>
      </c>
    </row>
    <row r="36" spans="1:1" x14ac:dyDescent="0.35">
      <c r="A36" s="114" t="s">
        <v>175</v>
      </c>
    </row>
    <row r="37" spans="1:1" x14ac:dyDescent="0.35">
      <c r="A37" s="114" t="s">
        <v>176</v>
      </c>
    </row>
    <row r="38" spans="1:1" x14ac:dyDescent="0.35">
      <c r="A38" s="114" t="s">
        <v>177</v>
      </c>
    </row>
    <row r="39" spans="1:1" x14ac:dyDescent="0.35">
      <c r="A39" s="114" t="s">
        <v>178</v>
      </c>
    </row>
    <row r="40" spans="1:1" ht="21" x14ac:dyDescent="0.35">
      <c r="A40" s="114" t="s">
        <v>179</v>
      </c>
    </row>
    <row r="41" spans="1:1" x14ac:dyDescent="0.35">
      <c r="A41" s="114" t="s">
        <v>180</v>
      </c>
    </row>
    <row r="42" spans="1:1" x14ac:dyDescent="0.35">
      <c r="A42" s="114" t="s">
        <v>181</v>
      </c>
    </row>
    <row r="43" spans="1:1" x14ac:dyDescent="0.35">
      <c r="A43" s="114" t="s">
        <v>182</v>
      </c>
    </row>
    <row r="44" spans="1:1" x14ac:dyDescent="0.35">
      <c r="A44" s="114" t="s">
        <v>183</v>
      </c>
    </row>
    <row r="45" spans="1:1" x14ac:dyDescent="0.35">
      <c r="A45" s="114" t="s">
        <v>184</v>
      </c>
    </row>
    <row r="46" spans="1:1" x14ac:dyDescent="0.35">
      <c r="A46" s="114" t="s">
        <v>185</v>
      </c>
    </row>
    <row r="47" spans="1:1" x14ac:dyDescent="0.35">
      <c r="A47" s="114" t="s">
        <v>186</v>
      </c>
    </row>
    <row r="48" spans="1:1" x14ac:dyDescent="0.35">
      <c r="A48" s="114" t="s">
        <v>187</v>
      </c>
    </row>
    <row r="49" spans="1:1" x14ac:dyDescent="0.35">
      <c r="A49" s="114" t="s">
        <v>188</v>
      </c>
    </row>
    <row r="50" spans="1:1" x14ac:dyDescent="0.35">
      <c r="A50" s="114" t="s">
        <v>189</v>
      </c>
    </row>
    <row r="51" spans="1:1" x14ac:dyDescent="0.35">
      <c r="A51" s="114" t="s">
        <v>190</v>
      </c>
    </row>
    <row r="52" spans="1:1" x14ac:dyDescent="0.35">
      <c r="A52" s="114" t="s">
        <v>191</v>
      </c>
    </row>
    <row r="53" spans="1:1" x14ac:dyDescent="0.35">
      <c r="A53" s="114" t="s">
        <v>192</v>
      </c>
    </row>
    <row r="54" spans="1:1" x14ac:dyDescent="0.35">
      <c r="A54" s="114" t="s">
        <v>193</v>
      </c>
    </row>
    <row r="55" spans="1:1" x14ac:dyDescent="0.35">
      <c r="A55" s="114" t="s">
        <v>194</v>
      </c>
    </row>
    <row r="56" spans="1:1" x14ac:dyDescent="0.35">
      <c r="A56" s="114" t="s">
        <v>195</v>
      </c>
    </row>
    <row r="57" spans="1:1" x14ac:dyDescent="0.35">
      <c r="A57" s="114" t="s">
        <v>196</v>
      </c>
    </row>
    <row r="58" spans="1:1" x14ac:dyDescent="0.35">
      <c r="A58" s="114" t="s">
        <v>197</v>
      </c>
    </row>
    <row r="59" spans="1:1" x14ac:dyDescent="0.35">
      <c r="A59" s="115" t="s">
        <v>198</v>
      </c>
    </row>
    <row r="62" spans="1:1" x14ac:dyDescent="0.35">
      <c r="A62" s="157" t="s">
        <v>199</v>
      </c>
    </row>
    <row r="63" spans="1:1" x14ac:dyDescent="0.35">
      <c r="A63" s="157" t="s">
        <v>200</v>
      </c>
    </row>
    <row r="64" spans="1:1" x14ac:dyDescent="0.35">
      <c r="A64" s="157" t="s">
        <v>201</v>
      </c>
    </row>
    <row r="65" spans="1:1" x14ac:dyDescent="0.35">
      <c r="A65" s="157" t="s">
        <v>202</v>
      </c>
    </row>
    <row r="66" spans="1:1" x14ac:dyDescent="0.35">
      <c r="A66" s="157" t="s">
        <v>203</v>
      </c>
    </row>
    <row r="67" spans="1:1" x14ac:dyDescent="0.35">
      <c r="A67" s="157" t="s">
        <v>204</v>
      </c>
    </row>
    <row r="68" spans="1:1" x14ac:dyDescent="0.35">
      <c r="A68" s="157" t="s">
        <v>205</v>
      </c>
    </row>
    <row r="72" spans="1:1" x14ac:dyDescent="0.35">
      <c r="A72" s="157" t="s">
        <v>206</v>
      </c>
    </row>
    <row r="73" spans="1:1" x14ac:dyDescent="0.35">
      <c r="A73" s="157" t="s">
        <v>207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a01f94a-d45f-4828-b3a6-0138b803c4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A8F1840F813C499AABB1F74E753727" ma:contentTypeVersion="14" ma:contentTypeDescription="Create a new document." ma:contentTypeScope="" ma:versionID="9f5e9a8df1692a7fd6a7f6d30e278f78">
  <xsd:schema xmlns:xsd="http://www.w3.org/2001/XMLSchema" xmlns:xs="http://www.w3.org/2001/XMLSchema" xmlns:p="http://schemas.microsoft.com/office/2006/metadata/properties" xmlns:ns3="3a01f94a-d45f-4828-b3a6-0138b803c49b" xmlns:ns4="0992bdd1-722c-45e8-b4f5-a6e403962c6a" targetNamespace="http://schemas.microsoft.com/office/2006/metadata/properties" ma:root="true" ma:fieldsID="dce9c8112a6015a9973f7b58185b3d08" ns3:_="" ns4:_="">
    <xsd:import namespace="3a01f94a-d45f-4828-b3a6-0138b803c49b"/>
    <xsd:import namespace="0992bdd1-722c-45e8-b4f5-a6e403962c6a"/>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_activity"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1f94a-d45f-4828-b3a6-0138b803c4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92bdd1-722c-45e8-b4f5-a6e403962c6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A29B38-8349-49CF-B7F6-74EFC9FC5A0E}">
  <ds:schemaRefs>
    <ds:schemaRef ds:uri="http://schemas.microsoft.com/office/2006/documentManagement/types"/>
    <ds:schemaRef ds:uri="http://purl.org/dc/dcmitype/"/>
    <ds:schemaRef ds:uri="http://schemas.microsoft.com/office/2006/metadata/properties"/>
    <ds:schemaRef ds:uri="0992bdd1-722c-45e8-b4f5-a6e403962c6a"/>
    <ds:schemaRef ds:uri="http://purl.org/dc/elements/1.1/"/>
    <ds:schemaRef ds:uri="http://schemas.microsoft.com/office/infopath/2007/PartnerControls"/>
    <ds:schemaRef ds:uri="http://schemas.openxmlformats.org/package/2006/metadata/core-properties"/>
    <ds:schemaRef ds:uri="3a01f94a-d45f-4828-b3a6-0138b803c49b"/>
    <ds:schemaRef ds:uri="http://www.w3.org/XML/1998/namespace"/>
    <ds:schemaRef ds:uri="http://purl.org/dc/terms/"/>
  </ds:schemaRefs>
</ds:datastoreItem>
</file>

<file path=customXml/itemProps2.xml><?xml version="1.0" encoding="utf-8"?>
<ds:datastoreItem xmlns:ds="http://schemas.openxmlformats.org/officeDocument/2006/customXml" ds:itemID="{2296293D-90E1-4D8C-8CBF-6E9C5C6C527D}">
  <ds:schemaRefs>
    <ds:schemaRef ds:uri="http://schemas.microsoft.com/sharepoint/v3/contenttype/forms"/>
  </ds:schemaRefs>
</ds:datastoreItem>
</file>

<file path=customXml/itemProps3.xml><?xml version="1.0" encoding="utf-8"?>
<ds:datastoreItem xmlns:ds="http://schemas.openxmlformats.org/officeDocument/2006/customXml" ds:itemID="{680AEB02-C6F4-4A0B-9C21-26E5ACBE2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01f94a-d45f-4828-b3a6-0138b803c49b"/>
    <ds:schemaRef ds:uri="0992bdd1-722c-45e8-b4f5-a6e403962c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0c52299-74de-4dfd-b117-c9c408edfa50}" enabled="1" method="Standard" siteId="{853cbaab-a620-4178-8933-88d7641418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Instructions</vt:lpstr>
      <vt:lpstr>Sign-Off</vt:lpstr>
      <vt:lpstr>BAU cash flow forecast</vt:lpstr>
      <vt:lpstr>FMI Scenarios</vt:lpstr>
      <vt:lpstr>CCP Stress</vt:lpstr>
      <vt:lpstr>Stress scenarios &amp; assumptions</vt:lpstr>
      <vt:lpstr>Stressed cash flow forecast</vt:lpstr>
      <vt:lpstr>Internal Scenario cf forecast</vt:lpstr>
      <vt:lpstr>Scenarios</vt:lpstr>
      <vt:lpstr>Clients cash</vt:lpstr>
      <vt:lpstr>CompanyName</vt:lpstr>
      <vt:lpstr>'BAU cash flow forecast'!Print_Area</vt:lpstr>
      <vt:lpstr>'CCP Stress'!Print_Area</vt:lpstr>
      <vt:lpstr>'Sign-Off'!Print_Area</vt:lpstr>
      <vt:lpstr>'Stressed cash flow forecast'!Print_Area</vt:lpstr>
    </vt:vector>
  </TitlesOfParts>
  <Manager/>
  <Company>South African Reserve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Hangwi Mmbi</dc:creator>
  <cp:keywords/>
  <dc:description/>
  <cp:lastModifiedBy>Phathutshedzo Mutambedzo</cp:lastModifiedBy>
  <cp:revision/>
  <dcterms:created xsi:type="dcterms:W3CDTF">2020-07-21T09:14:29Z</dcterms:created>
  <dcterms:modified xsi:type="dcterms:W3CDTF">2025-10-14T08:24:18Z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c52299-74de-4dfd-b117-c9c408edfa50_Enabled">
    <vt:lpwstr>true</vt:lpwstr>
  </property>
  <property fmtid="{D5CDD505-2E9C-101B-9397-08002B2CF9AE}" pid="3" name="MSIP_Label_70c52299-74de-4dfd-b117-c9c408edfa50_SetDate">
    <vt:lpwstr>2021-07-25T05:03:56Z</vt:lpwstr>
  </property>
  <property fmtid="{D5CDD505-2E9C-101B-9397-08002B2CF9AE}" pid="4" name="MSIP_Label_70c52299-74de-4dfd-b117-c9c408edfa50_Method">
    <vt:lpwstr>Standard</vt:lpwstr>
  </property>
  <property fmtid="{D5CDD505-2E9C-101B-9397-08002B2CF9AE}" pid="5" name="MSIP_Label_70c52299-74de-4dfd-b117-c9c408edfa50_Name">
    <vt:lpwstr>Restricted</vt:lpwstr>
  </property>
  <property fmtid="{D5CDD505-2E9C-101B-9397-08002B2CF9AE}" pid="6" name="MSIP_Label_70c52299-74de-4dfd-b117-c9c408edfa50_SiteId">
    <vt:lpwstr>853cbaab-a620-4178-8933-88d76414184a</vt:lpwstr>
  </property>
  <property fmtid="{D5CDD505-2E9C-101B-9397-08002B2CF9AE}" pid="7" name="MSIP_Label_70c52299-74de-4dfd-b117-c9c408edfa50_ActionId">
    <vt:lpwstr>ad8f4e20-2dfd-47cd-b4bd-a453550201d1</vt:lpwstr>
  </property>
  <property fmtid="{D5CDD505-2E9C-101B-9397-08002B2CF9AE}" pid="8" name="MSIP_Label_70c52299-74de-4dfd-b117-c9c408edfa50_ContentBits">
    <vt:lpwstr>0</vt:lpwstr>
  </property>
  <property fmtid="{D5CDD505-2E9C-101B-9397-08002B2CF9AE}" pid="9" name="ContentTypeId">
    <vt:lpwstr>0x0101006FA8F1840F813C499AABB1F74E753727</vt:lpwstr>
  </property>
</Properties>
</file>