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Jhb\Group Treasury\Funding Management\1.NEW DRIVES\Investment Function\G - Projects\DWS\White Paper\V3\"/>
    </mc:Choice>
  </mc:AlternateContent>
  <xr:revisionPtr revIDLastSave="0" documentId="13_ncr:1_{7B2F1892-F0CF-4406-8E60-8A10A3560A35}" xr6:coauthVersionLast="47" xr6:coauthVersionMax="47" xr10:uidLastSave="{00000000-0000-0000-0000-000000000000}"/>
  <bookViews>
    <workbookView xWindow="-120" yWindow="-120" windowWidth="57840" windowHeight="23640" xr2:uid="{00000000-000D-0000-FFFF-FFFF00000000}"/>
  </bookViews>
  <sheets>
    <sheet name="ZARONIA" sheetId="2" r:id="rId1"/>
    <sheet name="ZARONIA Leg CCY" sheetId="4" r:id="rId2"/>
    <sheet name="ZARONIA_Published" sheetId="1" r:id="rId3"/>
    <sheet name="SOFR_Published" sheetId="5" r:id="rId4"/>
    <sheet name="Holidays" sheetId="3" r:id="rId5"/>
  </sheets>
  <definedNames>
    <definedName name="JOBHolidays">Holidays!$A$2:$A$108</definedName>
    <definedName name="JOBNYBHolidays">_xlfn.ANCHORARRAY(Holidays!$D$2)</definedName>
    <definedName name="JOBNYBUSGSHolidays">_xlfn.ANCHORARRAY(Holidays!$E$2)</definedName>
    <definedName name="JOBUSGSHolidays">_xlfn.ANCHORARRAY(Holidays!$F$2)</definedName>
    <definedName name="NYBHolidays">Holidays!$B$2:$B$105</definedName>
    <definedName name="USGSHolidays">Holidays!$C$2:$C$118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7" i="2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1" i="4"/>
  <c r="C14" i="4" l="1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F2" i="3" a="1"/>
  <c r="F2" i="3" s="1"/>
  <c r="B7" i="4"/>
  <c r="B11" i="4" s="1"/>
  <c r="D2" i="3" a="1"/>
  <c r="D2" i="3" s="1"/>
  <c r="E2" i="3" s="1" a="1"/>
  <c r="E2" i="3" s="1"/>
  <c r="B6" i="4" s="1"/>
  <c r="B11" i="2"/>
  <c r="B17" i="2" s="1"/>
  <c r="J21" i="2"/>
  <c r="A21" i="4" l="1" a="1"/>
  <c r="A21" i="4" s="1"/>
  <c r="B21" i="4" s="1" a="1"/>
  <c r="B21" i="4" s="1"/>
  <c r="A21" i="2" a="1"/>
  <c r="A21" i="2" s="1"/>
  <c r="B9" i="2" l="1"/>
  <c r="B21" i="2" s="1" a="1"/>
  <c r="B21" i="2" s="1"/>
  <c r="C21" i="2" l="1" a="1"/>
  <c r="C21" i="2" s="1"/>
  <c r="E21" i="2" s="1" a="1"/>
  <c r="E21" i="2" s="1"/>
  <c r="F21" i="2" s="1" a="1"/>
  <c r="F21" i="2" s="1"/>
  <c r="D21" i="2" l="1" a="1"/>
  <c r="D21" i="2" s="1"/>
  <c r="N21" i="2" s="1" a="1"/>
  <c r="G21" i="2" l="1" a="1"/>
  <c r="G21" i="2" s="1"/>
  <c r="K21" i="2" s="1"/>
  <c r="N21" i="2"/>
  <c r="O21" i="2" l="1" a="1"/>
  <c r="O21" i="2" s="1"/>
  <c r="R21" i="2" s="1" a="1"/>
  <c r="R21" i="2" s="1"/>
  <c r="P21" i="2" a="1"/>
  <c r="P21" i="2" s="1"/>
  <c r="S21" i="2" l="1" a="1"/>
  <c r="S21" i="2" s="1"/>
  <c r="Q21" i="2" a="1"/>
  <c r="Q21" i="2" s="1"/>
  <c r="U21" i="2" l="1" a="1"/>
  <c r="U21" i="2" s="1"/>
  <c r="V21" i="2" s="1"/>
  <c r="H21" i="2" l="1"/>
  <c r="I21" i="2" l="1"/>
  <c r="L21" i="2" s="1"/>
  <c r="C21" i="4" l="1" a="1"/>
  <c r="C21" i="4" s="1"/>
  <c r="D21" i="4" l="1" a="1"/>
  <c r="D21" i="4" s="1"/>
  <c r="E21" i="4" a="1"/>
  <c r="E21" i="4" s="1"/>
  <c r="F21" i="4" s="1" a="1"/>
  <c r="F21" i="4" s="1"/>
  <c r="Y21" i="4" l="1" a="1"/>
  <c r="Y21" i="4" s="1"/>
  <c r="AA21" i="4" s="1" a="1"/>
  <c r="AA21" i="4" s="1"/>
  <c r="K21" i="4" a="1"/>
  <c r="K21" i="4" s="1"/>
  <c r="O21" i="4" a="1"/>
  <c r="O21" i="4" s="1"/>
  <c r="Q21" i="4" s="1" a="1"/>
  <c r="Q21" i="4" s="1"/>
  <c r="G21" i="4" a="1"/>
  <c r="G21" i="4" s="1"/>
  <c r="Z21" i="4" l="1" a="1"/>
  <c r="Z21" i="4" s="1"/>
  <c r="AC21" i="4" s="1" a="1"/>
  <c r="AC21" i="4" s="1"/>
  <c r="AD21" i="4" s="1" a="1"/>
  <c r="AD21" i="4" s="1"/>
  <c r="P21" i="4" a="1"/>
  <c r="P21" i="4" s="1"/>
  <c r="AB21" i="4" l="1" a="1"/>
  <c r="AB21" i="4" s="1"/>
  <c r="S21" i="4" a="1"/>
  <c r="S21" i="4" s="1"/>
  <c r="T21" i="4" s="1" a="1"/>
  <c r="T21" i="4" s="1"/>
  <c r="R21" i="4" a="1"/>
  <c r="R21" i="4" s="1"/>
  <c r="AF21" i="4" l="1" a="1"/>
  <c r="AF21" i="4" s="1"/>
  <c r="AG21" i="4" s="1"/>
  <c r="L21" i="4" s="1"/>
  <c r="M21" i="4" s="1"/>
  <c r="V21" i="4" a="1"/>
  <c r="V21" i="4" s="1"/>
  <c r="W21" i="4" s="1"/>
  <c r="H21" i="4" s="1"/>
  <c r="J2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<sst xmlns="http://schemas.openxmlformats.org/spreadsheetml/2006/main" count="1505" uniqueCount="413">
  <si>
    <t>Trade Date</t>
  </si>
  <si>
    <t>Input</t>
  </si>
  <si>
    <t>Swap Tenor</t>
  </si>
  <si>
    <t>months</t>
  </si>
  <si>
    <t>Accrual Period</t>
  </si>
  <si>
    <t>Spot Lag</t>
  </si>
  <si>
    <t>s</t>
  </si>
  <si>
    <t>Spot Lag Adjustment</t>
  </si>
  <si>
    <t>Swap Nominal</t>
  </si>
  <si>
    <t>N</t>
  </si>
  <si>
    <t>Number of Accrual Periods</t>
  </si>
  <si>
    <t>Accrual Daycount Convention</t>
  </si>
  <si>
    <t>Payment Lag</t>
  </si>
  <si>
    <t>p</t>
  </si>
  <si>
    <t>Floating Rate Rounding</t>
  </si>
  <si>
    <t>Payment Rounding</t>
  </si>
  <si>
    <t>Buy</t>
  </si>
  <si>
    <t>Short Stub</t>
  </si>
  <si>
    <t>i</t>
  </si>
  <si>
    <t>m</t>
  </si>
  <si>
    <t>Unadjusted Date</t>
  </si>
  <si>
    <t>Adjusted</t>
  </si>
  <si>
    <t>Accrual Start</t>
  </si>
  <si>
    <t>Accrual End</t>
  </si>
  <si>
    <t>Payment Date</t>
  </si>
  <si>
    <t>Accrual YearFrac</t>
  </si>
  <si>
    <t>Floating Rate</t>
  </si>
  <si>
    <t>Floating Cashflow</t>
  </si>
  <si>
    <t>Cashflow</t>
  </si>
  <si>
    <t>Sub-accrual period</t>
  </si>
  <si>
    <t>SubAccrual YearFrac</t>
  </si>
  <si>
    <t>Lookback</t>
  </si>
  <si>
    <t>ZARONIA</t>
  </si>
  <si>
    <t xml:space="preserve">Accrual </t>
  </si>
  <si>
    <t>Forward Rate</t>
  </si>
  <si>
    <t>Forward Period</t>
  </si>
  <si>
    <t>Fixed Rate</t>
  </si>
  <si>
    <t>K</t>
  </si>
  <si>
    <t>Fixed Cashflow</t>
  </si>
  <si>
    <t>Selections</t>
  </si>
  <si>
    <t>Source:</t>
  </si>
  <si>
    <t>https://www.resbank.co.za/en/home/what-we-do/financial-markets/south-african-overnight-index-average</t>
  </si>
  <si>
    <t>Selected benchmarks: ZARONIA</t>
  </si>
  <si>
    <t>Report Data:</t>
  </si>
  <si>
    <t>Date</t>
  </si>
  <si>
    <t>Benchmark Name</t>
  </si>
  <si>
    <t>Rate</t>
  </si>
  <si>
    <t>10th Percentile</t>
  </si>
  <si>
    <t>90th Percentile</t>
  </si>
  <si>
    <t>Volume</t>
  </si>
  <si>
    <t>Publication Type</t>
  </si>
  <si>
    <t>Calculation Method</t>
  </si>
  <si>
    <t>Standard</t>
  </si>
  <si>
    <t>Normal</t>
  </si>
  <si>
    <t>JOB</t>
  </si>
  <si>
    <t>NYB</t>
  </si>
  <si>
    <t>USGS</t>
  </si>
  <si>
    <t>JOB + NYB</t>
  </si>
  <si>
    <t>JOB+NYB+USGS</t>
  </si>
  <si>
    <t>JOB + USDGS</t>
  </si>
  <si>
    <t>https://www.gov.za/about-sa/public-holidays</t>
  </si>
  <si>
    <t>https://www.newyorkfed.org/aboutthefed/holiday_schedule</t>
  </si>
  <si>
    <t>https://www.newyorkfed.org/markets/reference-rates/sofr</t>
  </si>
  <si>
    <t>Effective Date</t>
  </si>
  <si>
    <t>Rate Type</t>
  </si>
  <si>
    <t>Rate (%)</t>
  </si>
  <si>
    <t>1st Percentile (%)</t>
  </si>
  <si>
    <t>25th Percentile (%)</t>
  </si>
  <si>
    <t>75th Percentile (%)</t>
  </si>
  <si>
    <t>99th Percentile (%)</t>
  </si>
  <si>
    <t>Volume ($Billions)</t>
  </si>
  <si>
    <t>01/17/2023</t>
  </si>
  <si>
    <t>SOFR</t>
  </si>
  <si>
    <t>01/13/2023</t>
  </si>
  <si>
    <t>01/12/2023</t>
  </si>
  <si>
    <t>01/11/2023</t>
  </si>
  <si>
    <t>01/10/2023</t>
  </si>
  <si>
    <t>01/09/2023</t>
  </si>
  <si>
    <t>01/06/2023</t>
  </si>
  <si>
    <t>01/05/2023</t>
  </si>
  <si>
    <t>01/04/2023</t>
  </si>
  <si>
    <t>01/03/2023</t>
  </si>
  <si>
    <t>12/30/2022</t>
  </si>
  <si>
    <t>12/29/2022</t>
  </si>
  <si>
    <t>12/28/2022</t>
  </si>
  <si>
    <t>12/27/2022</t>
  </si>
  <si>
    <t>12/23/2022</t>
  </si>
  <si>
    <t>12/22/2022</t>
  </si>
  <si>
    <t>12/21/2022</t>
  </si>
  <si>
    <t>12/20/2022</t>
  </si>
  <si>
    <t>12/19/2022</t>
  </si>
  <si>
    <t>12/16/2022</t>
  </si>
  <si>
    <t>12/15/2022</t>
  </si>
  <si>
    <t>12/14/2022</t>
  </si>
  <si>
    <t>12/13/2022</t>
  </si>
  <si>
    <t>12/12/2022</t>
  </si>
  <si>
    <t>12/09/2022</t>
  </si>
  <si>
    <t>12/08/2022</t>
  </si>
  <si>
    <t>12/07/2022</t>
  </si>
  <si>
    <t>12/06/2022</t>
  </si>
  <si>
    <t>12/05/2022</t>
  </si>
  <si>
    <t>12/02/2022</t>
  </si>
  <si>
    <t>12/01/2022</t>
  </si>
  <si>
    <t>11/30/2022</t>
  </si>
  <si>
    <t>11/29/2022</t>
  </si>
  <si>
    <t>11/28/2022</t>
  </si>
  <si>
    <t>11/25/2022</t>
  </si>
  <si>
    <t>11/23/2022</t>
  </si>
  <si>
    <t>11/22/2022</t>
  </si>
  <si>
    <t>11/21/2022</t>
  </si>
  <si>
    <t>11/18/2022</t>
  </si>
  <si>
    <t>11/17/2022</t>
  </si>
  <si>
    <t>11/16/2022</t>
  </si>
  <si>
    <t>11/15/2022</t>
  </si>
  <si>
    <t>11/14/2022</t>
  </si>
  <si>
    <t>11/10/2022</t>
  </si>
  <si>
    <t>11/09/2022</t>
  </si>
  <si>
    <t>11/08/2022</t>
  </si>
  <si>
    <t>11/07/2022</t>
  </si>
  <si>
    <t>11/04/2022</t>
  </si>
  <si>
    <t>11/03/2022</t>
  </si>
  <si>
    <t>11/02/2022</t>
  </si>
  <si>
    <t>11/01/2022</t>
  </si>
  <si>
    <t>10/31/2022</t>
  </si>
  <si>
    <t>10/28/2022</t>
  </si>
  <si>
    <t>10/27/2022</t>
  </si>
  <si>
    <t>10/26/2022</t>
  </si>
  <si>
    <t>10/25/2022</t>
  </si>
  <si>
    <t>10/24/2022</t>
  </si>
  <si>
    <t>10/21/2022</t>
  </si>
  <si>
    <t>10/20/2022</t>
  </si>
  <si>
    <t>10/19/2022</t>
  </si>
  <si>
    <t>10/18/2022</t>
  </si>
  <si>
    <t>10/17/2022</t>
  </si>
  <si>
    <t>10/14/2022</t>
  </si>
  <si>
    <t>10/13/2022</t>
  </si>
  <si>
    <t>10/12/2022</t>
  </si>
  <si>
    <t>10/11/2022</t>
  </si>
  <si>
    <t>10/07/2022</t>
  </si>
  <si>
    <t>10/06/2022</t>
  </si>
  <si>
    <t>10/05/2022</t>
  </si>
  <si>
    <t>10/04/2022</t>
  </si>
  <si>
    <t>10/03/2022</t>
  </si>
  <si>
    <t>09/30/2022</t>
  </si>
  <si>
    <t>09/29/2022</t>
  </si>
  <si>
    <t>09/28/2022</t>
  </si>
  <si>
    <t>09/27/2022</t>
  </si>
  <si>
    <t>09/26/2022</t>
  </si>
  <si>
    <t>09/23/2022</t>
  </si>
  <si>
    <t>09/22/2022</t>
  </si>
  <si>
    <t>09/21/2022</t>
  </si>
  <si>
    <t>09/20/2022</t>
  </si>
  <si>
    <t>09/19/2022</t>
  </si>
  <si>
    <t>09/16/2022</t>
  </si>
  <si>
    <t>09/15/2022</t>
  </si>
  <si>
    <t>09/14/2022</t>
  </si>
  <si>
    <t>09/13/2022</t>
  </si>
  <si>
    <t>09/12/2022</t>
  </si>
  <si>
    <t>09/09/2022</t>
  </si>
  <si>
    <t>09/08/2022</t>
  </si>
  <si>
    <t>09/07/2022</t>
  </si>
  <si>
    <t>09/06/2022</t>
  </si>
  <si>
    <t>09/02/2022</t>
  </si>
  <si>
    <t>09/01/2022</t>
  </si>
  <si>
    <t>08/31/2022</t>
  </si>
  <si>
    <t>08/30/2022</t>
  </si>
  <si>
    <t>08/29/2022</t>
  </si>
  <si>
    <t>08/26/2022</t>
  </si>
  <si>
    <t>08/25/2022</t>
  </si>
  <si>
    <t>08/24/2022</t>
  </si>
  <si>
    <t>08/23/2022</t>
  </si>
  <si>
    <t>08/22/2022</t>
  </si>
  <si>
    <t>08/19/2022</t>
  </si>
  <si>
    <t>08/18/2022</t>
  </si>
  <si>
    <t>08/17/2022</t>
  </si>
  <si>
    <t>08/16/2022</t>
  </si>
  <si>
    <t>08/15/2022</t>
  </si>
  <si>
    <t>08/12/2022</t>
  </si>
  <si>
    <t>08/11/2022</t>
  </si>
  <si>
    <t>08/10/2022</t>
  </si>
  <si>
    <t>08/09/2022</t>
  </si>
  <si>
    <t>08/08/2022</t>
  </si>
  <si>
    <t>08/05/2022</t>
  </si>
  <si>
    <t>08/04/2022</t>
  </si>
  <si>
    <t>08/03/2022</t>
  </si>
  <si>
    <t>08/02/2022</t>
  </si>
  <si>
    <t>08/01/2022</t>
  </si>
  <si>
    <t>07/29/2022</t>
  </si>
  <si>
    <t>07/28/2022</t>
  </si>
  <si>
    <t>07/07/2022</t>
  </si>
  <si>
    <t>07/06/2022</t>
  </si>
  <si>
    <t>07/05/2022</t>
  </si>
  <si>
    <t>07/01/2022</t>
  </si>
  <si>
    <t>06/30/2022</t>
  </si>
  <si>
    <t>06/29/2022</t>
  </si>
  <si>
    <t>06/28/2022</t>
  </si>
  <si>
    <t>06/27/2022</t>
  </si>
  <si>
    <t>06/24/2022</t>
  </si>
  <si>
    <t>06/23/2022</t>
  </si>
  <si>
    <t>06/22/2022</t>
  </si>
  <si>
    <t>06/21/2022</t>
  </si>
  <si>
    <t>06/17/2022</t>
  </si>
  <si>
    <t>06/16/2022</t>
  </si>
  <si>
    <t>06/15/2022</t>
  </si>
  <si>
    <t>06/14/2022</t>
  </si>
  <si>
    <t>06/13/2022</t>
  </si>
  <si>
    <t>06/10/2022</t>
  </si>
  <si>
    <t>06/09/2022</t>
  </si>
  <si>
    <t>06/08/2022</t>
  </si>
  <si>
    <t>06/07/2022</t>
  </si>
  <si>
    <t>06/06/2022</t>
  </si>
  <si>
    <t>06/03/2022</t>
  </si>
  <si>
    <t>06/02/2022</t>
  </si>
  <si>
    <t>06/01/2022</t>
  </si>
  <si>
    <t>05/31/2022</t>
  </si>
  <si>
    <t>05/27/2022</t>
  </si>
  <si>
    <t>05/26/2022</t>
  </si>
  <si>
    <t>05/25/2022</t>
  </si>
  <si>
    <t>05/24/2022</t>
  </si>
  <si>
    <t>05/23/2022</t>
  </si>
  <si>
    <t>05/20/2022</t>
  </si>
  <si>
    <t>05/19/2022</t>
  </si>
  <si>
    <t>05/18/2022</t>
  </si>
  <si>
    <t>05/17/2022</t>
  </si>
  <si>
    <t>05/16/2022</t>
  </si>
  <si>
    <t>05/13/2022</t>
  </si>
  <si>
    <t>05/12/2022</t>
  </si>
  <si>
    <t>05/11/2022</t>
  </si>
  <si>
    <t>05/10/2022</t>
  </si>
  <si>
    <t>05/09/2022</t>
  </si>
  <si>
    <t>05/06/2022</t>
  </si>
  <si>
    <t>05/05/2022</t>
  </si>
  <si>
    <t>05/04/2022</t>
  </si>
  <si>
    <t>05/03/2022</t>
  </si>
  <si>
    <t>05/02/2022</t>
  </si>
  <si>
    <t>04/29/2022</t>
  </si>
  <si>
    <t>04/28/2022</t>
  </si>
  <si>
    <t>04/27/2022</t>
  </si>
  <si>
    <t>04/26/2022</t>
  </si>
  <si>
    <t>04/25/2022</t>
  </si>
  <si>
    <t>04/22/2022</t>
  </si>
  <si>
    <t>04/21/2022</t>
  </si>
  <si>
    <t>04/20/2022</t>
  </si>
  <si>
    <t>04/19/2022</t>
  </si>
  <si>
    <t>04/18/2022</t>
  </si>
  <si>
    <t>04/14/2022</t>
  </si>
  <si>
    <t>04/13/2022</t>
  </si>
  <si>
    <t>04/12/2022</t>
  </si>
  <si>
    <t>04/11/2022</t>
  </si>
  <si>
    <t>04/08/2022</t>
  </si>
  <si>
    <t>04/07/2022</t>
  </si>
  <si>
    <t>04/06/2022</t>
  </si>
  <si>
    <t>04/05/2022</t>
  </si>
  <si>
    <t>04/04/2022</t>
  </si>
  <si>
    <t>04/01/2022</t>
  </si>
  <si>
    <t>03/31/2022</t>
  </si>
  <si>
    <t>03/30/2022</t>
  </si>
  <si>
    <t>03/29/2022</t>
  </si>
  <si>
    <t>03/28/2022</t>
  </si>
  <si>
    <t>03/25/2022</t>
  </si>
  <si>
    <t>03/24/2022</t>
  </si>
  <si>
    <t>03/23/2022</t>
  </si>
  <si>
    <t>03/22/2022</t>
  </si>
  <si>
    <t>03/21/2022</t>
  </si>
  <si>
    <t>03/18/2022</t>
  </si>
  <si>
    <t>03/17/2022</t>
  </si>
  <si>
    <t>03/16/2022</t>
  </si>
  <si>
    <t>03/15/2022</t>
  </si>
  <si>
    <t>03/14/2022</t>
  </si>
  <si>
    <t>03/11/2022</t>
  </si>
  <si>
    <t>03/10/2022</t>
  </si>
  <si>
    <t>03/09/2022</t>
  </si>
  <si>
    <t>03/08/2022</t>
  </si>
  <si>
    <t>03/07/2022</t>
  </si>
  <si>
    <t>03/04/2022</t>
  </si>
  <si>
    <t>03/03/2022</t>
  </si>
  <si>
    <t>03/02/2022</t>
  </si>
  <si>
    <t>03/01/2022</t>
  </si>
  <si>
    <t>Floating Rate (ZAR)</t>
  </si>
  <si>
    <t>Receive ZARONIA</t>
  </si>
  <si>
    <t>Floating Rate (USD)</t>
  </si>
  <si>
    <t>ZAR Int Cashflow</t>
  </si>
  <si>
    <t>USD Int Cashflow</t>
  </si>
  <si>
    <t>Spot Level</t>
  </si>
  <si>
    <t>Spread to ZARONIA</t>
  </si>
  <si>
    <t>Spread</t>
  </si>
  <si>
    <t>ZAR</t>
  </si>
  <si>
    <t>USD</t>
  </si>
  <si>
    <t>04/04/2023</t>
  </si>
  <si>
    <t>04/03/2023</t>
  </si>
  <si>
    <t>03/31/2023</t>
  </si>
  <si>
    <t>03/30/2023</t>
  </si>
  <si>
    <t>03/29/2023</t>
  </si>
  <si>
    <t>03/28/2023</t>
  </si>
  <si>
    <t>03/27/2023</t>
  </si>
  <si>
    <t>03/24/2023</t>
  </si>
  <si>
    <t>03/23/2023</t>
  </si>
  <si>
    <t>03/22/2023</t>
  </si>
  <si>
    <t>03/21/2023</t>
  </si>
  <si>
    <t>03/20/2023</t>
  </si>
  <si>
    <t>03/17/2023</t>
  </si>
  <si>
    <t>03/16/2023</t>
  </si>
  <si>
    <t>03/15/2023</t>
  </si>
  <si>
    <t>03/14/2023</t>
  </si>
  <si>
    <t>03/13/2023</t>
  </si>
  <si>
    <t>03/10/2023</t>
  </si>
  <si>
    <t>03/09/2023</t>
  </si>
  <si>
    <t>03/08/2023</t>
  </si>
  <si>
    <t>03/07/2023</t>
  </si>
  <si>
    <t>03/06/2023</t>
  </si>
  <si>
    <t>03/03/2023</t>
  </si>
  <si>
    <t>03/02/2023</t>
  </si>
  <si>
    <t>03/01/2023</t>
  </si>
  <si>
    <t>02/28/2023</t>
  </si>
  <si>
    <t>02/27/2023</t>
  </si>
  <si>
    <t>02/24/2023</t>
  </si>
  <si>
    <t>02/23/2023</t>
  </si>
  <si>
    <t>02/22/2023</t>
  </si>
  <si>
    <t>02/21/2023</t>
  </si>
  <si>
    <t>02/17/2023</t>
  </si>
  <si>
    <t>02/16/2023</t>
  </si>
  <si>
    <t>02/15/2023</t>
  </si>
  <si>
    <t>02/14/2023</t>
  </si>
  <si>
    <t>02/13/2023</t>
  </si>
  <si>
    <t>02/10/2023</t>
  </si>
  <si>
    <t>02/09/2023</t>
  </si>
  <si>
    <t>02/08/2023</t>
  </si>
  <si>
    <t>02/07/2023</t>
  </si>
  <si>
    <t>02/06/2023</t>
  </si>
  <si>
    <t>02/03/2023</t>
  </si>
  <si>
    <t>02/02/2023</t>
  </si>
  <si>
    <t>02/01/2023</t>
  </si>
  <si>
    <t>01/31/2023</t>
  </si>
  <si>
    <t>01/30/2023</t>
  </si>
  <si>
    <t>01/27/2023</t>
  </si>
  <si>
    <t>01/26/2023</t>
  </si>
  <si>
    <t>01/25/2023</t>
  </si>
  <si>
    <t>01/24/2023</t>
  </si>
  <si>
    <t>01/23/2023</t>
  </si>
  <si>
    <t>01/20/2023</t>
  </si>
  <si>
    <t>01/19/2023</t>
  </si>
  <si>
    <t>01/18/2023</t>
  </si>
  <si>
    <t>Start Date: 2022-02-01</t>
  </si>
  <si>
    <t>End Date: 2023-06-22</t>
  </si>
  <si>
    <t>06/21/2023</t>
  </si>
  <si>
    <t>06/20/2023</t>
  </si>
  <si>
    <t>06/16/2023</t>
  </si>
  <si>
    <t>06/15/2023</t>
  </si>
  <si>
    <t>06/14/2023</t>
  </si>
  <si>
    <t>06/13/2023</t>
  </si>
  <si>
    <t>06/12/2023</t>
  </si>
  <si>
    <t>06/09/2023</t>
  </si>
  <si>
    <t>06/08/2023</t>
  </si>
  <si>
    <t>06/07/2023</t>
  </si>
  <si>
    <t>06/06/2023</t>
  </si>
  <si>
    <t>06/05/2023</t>
  </si>
  <si>
    <t>06/02/2023</t>
  </si>
  <si>
    <t>06/01/2023</t>
  </si>
  <si>
    <t>05/31/2023</t>
  </si>
  <si>
    <t>05/30/2023</t>
  </si>
  <si>
    <t>05/26/2023</t>
  </si>
  <si>
    <t>05/25/2023</t>
  </si>
  <si>
    <t>05/24/2023</t>
  </si>
  <si>
    <t>05/23/2023</t>
  </si>
  <si>
    <t>05/22/2023</t>
  </si>
  <si>
    <t>05/19/2023</t>
  </si>
  <si>
    <t>05/18/2023</t>
  </si>
  <si>
    <t>05/17/2023</t>
  </si>
  <si>
    <t>05/16/2023</t>
  </si>
  <si>
    <t>05/15/2023</t>
  </si>
  <si>
    <t>05/12/2023</t>
  </si>
  <si>
    <t>05/11/2023</t>
  </si>
  <si>
    <t>05/10/2023</t>
  </si>
  <si>
    <t>05/09/2023</t>
  </si>
  <si>
    <t>05/08/2023</t>
  </si>
  <si>
    <t>05/05/2023</t>
  </si>
  <si>
    <t>05/04/2023</t>
  </si>
  <si>
    <t>05/03/2023</t>
  </si>
  <si>
    <t>05/02/2023</t>
  </si>
  <si>
    <t>05/01/2023</t>
  </si>
  <si>
    <t>04/28/2023</t>
  </si>
  <si>
    <t>04/27/2023</t>
  </si>
  <si>
    <t>04/26/2023</t>
  </si>
  <si>
    <t>04/25/2023</t>
  </si>
  <si>
    <t>04/24/2023</t>
  </si>
  <si>
    <t>04/21/2023</t>
  </si>
  <si>
    <t>04/20/2023</t>
  </si>
  <si>
    <t>04/19/2023</t>
  </si>
  <si>
    <t>04/18/2023</t>
  </si>
  <si>
    <t>04/17/2023</t>
  </si>
  <si>
    <t>04/14/2023</t>
  </si>
  <si>
    <t>04/13/2023</t>
  </si>
  <si>
    <t>04/12/2023</t>
  </si>
  <si>
    <t>04/11/2023</t>
  </si>
  <si>
    <t>04/10/2023</t>
  </si>
  <si>
    <t>04/06/2023</t>
  </si>
  <si>
    <t>04/05/2023</t>
  </si>
  <si>
    <t>07/12/2023</t>
  </si>
  <si>
    <t>07/11/2023</t>
  </si>
  <si>
    <t>07/10/2023</t>
  </si>
  <si>
    <t>07/07/2023</t>
  </si>
  <si>
    <t>07/06/2023</t>
  </si>
  <si>
    <t>07/05/2023</t>
  </si>
  <si>
    <t>07/03/2023</t>
  </si>
  <si>
    <t>06/30/2023</t>
  </si>
  <si>
    <t>06/29/2023</t>
  </si>
  <si>
    <t>06/28/2023</t>
  </si>
  <si>
    <t>06/27/2023</t>
  </si>
  <si>
    <t>06/26/2023</t>
  </si>
  <si>
    <t>06/23/2023</t>
  </si>
  <si>
    <t>06/22/2023</t>
  </si>
  <si>
    <t>Forward Start Date</t>
  </si>
  <si>
    <t>End of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</si>
</sst>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%"/>
    <numFmt numFmtId="165" formatCode="0.0000%"/>
    <numFmt numFmtId="166" formatCode="#,##0.0000"/>
    <numFmt numFmtId="167" formatCode="#,##0.00000"/>
    <numFmt numFmtId="168" formatCode="0.00000000"/>
    <numFmt numFmtId="169" formatCode="[$-409]d\-mmm\-yy;@"/>
    <numFmt numFmtId="170" formatCode="0.00000%"/>
    <numFmt numFmtId="171" formatCode="#,##0.000000"/>
    <numFmt numFmtId="172" formatCode="#,##0.00000000"/>
    <numFmt numFmtId="173" formatCode="#,##0.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5" fontId="0" fillId="0" borderId="0" xfId="0" applyNumberFormat="1"/>
    <xf numFmtId="0" fontId="18" fillId="0" borderId="0" xfId="42"/>
    <xf numFmtId="0" fontId="0" fillId="33" borderId="0" xfId="0" applyFill="1"/>
    <xf numFmtId="15" fontId="0" fillId="33" borderId="0" xfId="0" applyNumberFormat="1" applyFill="1"/>
    <xf numFmtId="168" fontId="0" fillId="33" borderId="0" xfId="0" applyNumberFormat="1" applyFill="1"/>
    <xf numFmtId="165" fontId="0" fillId="33" borderId="0" xfId="43" applyNumberFormat="1" applyFont="1" applyFill="1"/>
    <xf numFmtId="166" fontId="0" fillId="33" borderId="0" xfId="0" applyNumberFormat="1" applyFill="1"/>
    <xf numFmtId="0" fontId="13" fillId="34" borderId="0" xfId="0" applyFont="1" applyFill="1"/>
    <xf numFmtId="15" fontId="13" fillId="34" borderId="0" xfId="0" applyNumberFormat="1" applyFont="1" applyFill="1"/>
    <xf numFmtId="0" fontId="19" fillId="34" borderId="0" xfId="0" applyFont="1" applyFill="1"/>
    <xf numFmtId="4" fontId="0" fillId="33" borderId="0" xfId="0" applyNumberFormat="1" applyFill="1"/>
    <xf numFmtId="0" fontId="0" fillId="35" borderId="0" xfId="0" applyFill="1"/>
    <xf numFmtId="15" fontId="0" fillId="35" borderId="0" xfId="0" applyNumberFormat="1" applyFill="1"/>
    <xf numFmtId="3" fontId="0" fillId="35" borderId="0" xfId="0" applyNumberFormat="1" applyFill="1"/>
    <xf numFmtId="0" fontId="20" fillId="33" borderId="0" xfId="0" applyFont="1" applyFill="1"/>
    <xf numFmtId="0" fontId="21" fillId="0" borderId="0" xfId="0" applyFont="1"/>
    <xf numFmtId="0" fontId="20" fillId="33" borderId="0" xfId="0" applyFont="1" applyFill="1" applyAlignment="1">
      <alignment horizontal="center"/>
    </xf>
    <xf numFmtId="165" fontId="0" fillId="36" borderId="0" xfId="43" applyNumberFormat="1" applyFont="1" applyFill="1"/>
    <xf numFmtId="0" fontId="0" fillId="36" borderId="0" xfId="0" applyFill="1"/>
    <xf numFmtId="15" fontId="0" fillId="36" borderId="0" xfId="0" applyNumberFormat="1" applyFill="1"/>
    <xf numFmtId="167" fontId="0" fillId="36" borderId="0" xfId="0" applyNumberFormat="1" applyFill="1"/>
    <xf numFmtId="169" fontId="0" fillId="0" borderId="0" xfId="0" applyNumberFormat="1"/>
    <xf numFmtId="14" fontId="0" fillId="0" borderId="0" xfId="0" applyNumberFormat="1"/>
    <xf numFmtId="0" fontId="0" fillId="33" borderId="0" xfId="0" applyFont="1" applyFill="1"/>
    <xf numFmtId="164" fontId="0" fillId="36" borderId="0" xfId="43" applyNumberFormat="1" applyFont="1" applyFill="1"/>
    <xf numFmtId="0" fontId="0" fillId="37" borderId="0" xfId="0" applyFill="1"/>
    <xf numFmtId="15" fontId="0" fillId="37" borderId="0" xfId="0" applyNumberFormat="1" applyFont="1" applyFill="1"/>
    <xf numFmtId="15" fontId="0" fillId="37" borderId="0" xfId="0" applyNumberFormat="1" applyFill="1"/>
    <xf numFmtId="171" fontId="0" fillId="37" borderId="0" xfId="0" applyNumberFormat="1" applyFill="1"/>
    <xf numFmtId="10" fontId="0" fillId="37" borderId="0" xfId="43" applyNumberFormat="1" applyFont="1" applyFill="1"/>
    <xf numFmtId="0" fontId="0" fillId="37" borderId="0" xfId="0" applyFont="1" applyFill="1"/>
    <xf numFmtId="170" fontId="0" fillId="37" borderId="0" xfId="43" applyNumberFormat="1" applyFont="1" applyFill="1"/>
    <xf numFmtId="172" fontId="0" fillId="37" borderId="0" xfId="0" applyNumberFormat="1" applyFill="1"/>
    <xf numFmtId="173" fontId="0" fillId="37" borderId="0" xfId="0" applyNumberFormat="1" applyFill="1"/>
    <xf numFmtId="0" fontId="22" fillId="35" borderId="0" xfId="0" applyFont="1" applyFill="1"/>
    <xf numFmtId="4" fontId="0" fillId="35" borderId="0" xfId="0" applyNumberFormat="1" applyFill="1"/>
    <xf numFmtId="172" fontId="0" fillId="33" borderId="0" xfId="0" applyNumberFormat="1" applyFill="1"/>
    <xf numFmtId="3" fontId="0" fillId="33" borderId="0" xfId="0" applyNumberFormat="1" applyFill="1"/>
    <xf numFmtId="171" fontId="0" fillId="33" borderId="0" xfId="0" applyNumberFormat="1" applyFill="1"/>
    <xf numFmtId="165" fontId="0" fillId="35" borderId="0" xfId="0" applyNumberFormat="1" applyFill="1"/>
    <xf numFmtId="165" fontId="22" fillId="35" borderId="0" xfId="0" applyNumberFormat="1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74" formatCode="yyyy/mm/dd"/>
    </dxf>
    <dxf>
      <numFmt numFmtId="175" formatCode="dd/mmm/yy"/>
    </dxf>
    <dxf>
      <numFmt numFmtId="175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4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3.png"/><Relationship Id="rId2" Type="http://schemas.openxmlformats.org/officeDocument/2006/relationships/image" Target="../media/image2.png"/><Relationship Id="rId16" Type="http://schemas.openxmlformats.org/officeDocument/2006/relationships/image" Target="../media/image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6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508327</xdr:colOff>
      <xdr:row>17</xdr:row>
      <xdr:rowOff>169048</xdr:rowOff>
    </xdr:from>
    <xdr:to>
      <xdr:col>6</xdr:col>
      <xdr:colOff>620869</xdr:colOff>
      <xdr:row>18</xdr:row>
      <xdr:rowOff>162842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715A11-CA2B-43C3-9A18-D0059B8F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7483" y="3062974"/>
          <a:ext cx="112542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265987</xdr:colOff>
      <xdr:row>17</xdr:row>
      <xdr:rowOff>170820</xdr:rowOff>
    </xdr:from>
    <xdr:to>
      <xdr:col>7</xdr:col>
      <xdr:colOff>378529</xdr:colOff>
      <xdr:row>18</xdr:row>
      <xdr:rowOff>164614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2D341E-29BC-4D8B-A709-D72A2B40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0171" y="3064746"/>
          <a:ext cx="112542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355830</xdr:colOff>
      <xdr:row>17</xdr:row>
      <xdr:rowOff>169047</xdr:rowOff>
    </xdr:from>
    <xdr:to>
      <xdr:col>4</xdr:col>
      <xdr:colOff>468372</xdr:colOff>
      <xdr:row>18</xdr:row>
      <xdr:rowOff>162841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5D6713-54E3-4A10-9F83-FB25778F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7009" y="3062973"/>
          <a:ext cx="112542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258302</xdr:colOff>
      <xdr:row>17</xdr:row>
      <xdr:rowOff>172593</xdr:rowOff>
    </xdr:from>
    <xdr:to>
      <xdr:col>3</xdr:col>
      <xdr:colOff>504487</xdr:colOff>
      <xdr:row>18</xdr:row>
      <xdr:rowOff>166387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26B9EA9-AE4F-4746-A1E5-B8FD4561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5563" y="3066519"/>
          <a:ext cx="246185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257115</xdr:colOff>
      <xdr:row>17</xdr:row>
      <xdr:rowOff>154271</xdr:rowOff>
    </xdr:from>
    <xdr:to>
      <xdr:col>14</xdr:col>
      <xdr:colOff>545503</xdr:colOff>
      <xdr:row>18</xdr:row>
      <xdr:rowOff>161306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A8193B1-E28F-4EA6-B47B-2F37921A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175" y="3048197"/>
          <a:ext cx="288388" cy="18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223428</xdr:colOff>
      <xdr:row>17</xdr:row>
      <xdr:rowOff>157226</xdr:rowOff>
    </xdr:from>
    <xdr:to>
      <xdr:col>15</xdr:col>
      <xdr:colOff>378173</xdr:colOff>
      <xdr:row>18</xdr:row>
      <xdr:rowOff>157227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713D742-7D84-463C-B8DC-9E39E4E3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006" y="2705961"/>
          <a:ext cx="154745" cy="182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300268</xdr:colOff>
      <xdr:row>17</xdr:row>
      <xdr:rowOff>157227</xdr:rowOff>
    </xdr:from>
    <xdr:to>
      <xdr:col>16</xdr:col>
      <xdr:colOff>476114</xdr:colOff>
      <xdr:row>18</xdr:row>
      <xdr:rowOff>157228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3F25B5-60D8-4AA8-BB4E-757E595E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8918" y="3051153"/>
          <a:ext cx="175846" cy="18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241160</xdr:colOff>
      <xdr:row>17</xdr:row>
      <xdr:rowOff>140678</xdr:rowOff>
    </xdr:from>
    <xdr:to>
      <xdr:col>20</xdr:col>
      <xdr:colOff>522514</xdr:colOff>
      <xdr:row>18</xdr:row>
      <xdr:rowOff>168811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55C06B3-7343-4A86-B7BF-D9D77068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1657" y="3034604"/>
          <a:ext cx="281354" cy="20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436807</xdr:colOff>
      <xdr:row>17</xdr:row>
      <xdr:rowOff>157227</xdr:rowOff>
    </xdr:from>
    <xdr:to>
      <xdr:col>21</xdr:col>
      <xdr:colOff>549349</xdr:colOff>
      <xdr:row>18</xdr:row>
      <xdr:rowOff>151021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036F8F2-0E22-45C5-B9D4-247F2FD4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1607" y="3051153"/>
          <a:ext cx="112542" cy="174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321548</xdr:colOff>
      <xdr:row>17</xdr:row>
      <xdr:rowOff>160775</xdr:rowOff>
    </xdr:from>
    <xdr:to>
      <xdr:col>5</xdr:col>
      <xdr:colOff>574766</xdr:colOff>
      <xdr:row>18</xdr:row>
      <xdr:rowOff>174841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A84EF8B-17A1-454D-A261-232BAEE0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352" y="3054701"/>
          <a:ext cx="253218" cy="194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140677</xdr:colOff>
      <xdr:row>17</xdr:row>
      <xdr:rowOff>150725</xdr:rowOff>
    </xdr:from>
    <xdr:to>
      <xdr:col>17</xdr:col>
      <xdr:colOff>555674</xdr:colOff>
      <xdr:row>18</xdr:row>
      <xdr:rowOff>157759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5668837-D536-4824-A32E-23E29A9B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890" y="3044651"/>
          <a:ext cx="414997" cy="18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321548</xdr:colOff>
      <xdr:row>17</xdr:row>
      <xdr:rowOff>170821</xdr:rowOff>
    </xdr:from>
    <xdr:to>
      <xdr:col>8</xdr:col>
      <xdr:colOff>919425</xdr:colOff>
      <xdr:row>18</xdr:row>
      <xdr:rowOff>165797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17298F5-091F-4C7E-B934-C0D4DA9C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794" y="3064747"/>
          <a:ext cx="597877" cy="175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180870</xdr:colOff>
      <xdr:row>17</xdr:row>
      <xdr:rowOff>170823</xdr:rowOff>
    </xdr:from>
    <xdr:to>
      <xdr:col>10</xdr:col>
      <xdr:colOff>764679</xdr:colOff>
      <xdr:row>18</xdr:row>
      <xdr:rowOff>165799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ADDF392-32B1-4AB2-99C3-8CF2F36B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7626" y="3064749"/>
          <a:ext cx="583809" cy="175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341855</xdr:colOff>
      <xdr:row>1</xdr:row>
      <xdr:rowOff>92131</xdr:rowOff>
    </xdr:from>
    <xdr:to>
      <xdr:col>14</xdr:col>
      <xdr:colOff>562884</xdr:colOff>
      <xdr:row>17</xdr:row>
      <xdr:rowOff>142066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B88CC51-78D4-45C9-96AA-9D5BE18F6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609055" y="277188"/>
          <a:ext cx="9892078" cy="3017199"/>
        </a:xfrm>
        <a:prstGeom prst="rect">
          <a:avLst/>
        </a:prstGeom>
      </xdr:spPr>
    </xdr:pic>
    <xdr:clientData/>
  </xdr:twoCellAnchor>
  <xdr:twoCellAnchor>
    <xdr:from>
      <xdr:col>2</xdr:col>
      <xdr:colOff>50240</xdr:colOff>
      <xdr:row>6</xdr:row>
      <xdr:rowOff>5</xdr:rowOff>
    </xdr:from>
    <xdr:to>
      <xdr:col>2</xdr:col>
      <xdr:colOff>162782</xdr:colOff>
      <xdr:row>7</xdr:row>
      <xdr:rowOff>14075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B6D308D-9208-48E8-8951-8BD3922E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214" y="904356"/>
          <a:ext cx="112542" cy="19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40192</xdr:colOff>
      <xdr:row>8</xdr:row>
      <xdr:rowOff>4</xdr:rowOff>
    </xdr:from>
    <xdr:to>
      <xdr:col>2</xdr:col>
      <xdr:colOff>279343</xdr:colOff>
      <xdr:row>9</xdr:row>
      <xdr:rowOff>14072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CD50DD6-1F80-4AB5-A4F6-F9A658C7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166" y="1266097"/>
          <a:ext cx="239151" cy="19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100480</xdr:colOff>
      <xdr:row>17</xdr:row>
      <xdr:rowOff>150726</xdr:rowOff>
    </xdr:from>
    <xdr:to>
      <xdr:col>18</xdr:col>
      <xdr:colOff>515477</xdr:colOff>
      <xdr:row>18</xdr:row>
      <xdr:rowOff>157760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D8BBA2A-48A4-493E-9C1A-D1211E1C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9921" y="3044652"/>
          <a:ext cx="414997" cy="18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523686</xdr:colOff>
      <xdr:row>22</xdr:row>
      <xdr:rowOff>130628</xdr:rowOff>
    </xdr:from>
    <xdr:to>
      <xdr:col>27</xdr:col>
      <xdr:colOff>245874</xdr:colOff>
      <xdr:row>50</xdr:row>
      <xdr:rowOff>141812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4BA5013-27AD-4AA4-AA8B-D34B13EB1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8877000" y="4201885"/>
          <a:ext cx="8060644" cy="5199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508327</xdr:colOff>
      <xdr:row>17</xdr:row>
      <xdr:rowOff>169048</xdr:rowOff>
    </xdr:from>
    <xdr:to>
      <xdr:col>6</xdr:col>
      <xdr:colOff>620869</xdr:colOff>
      <xdr:row>18</xdr:row>
      <xdr:rowOff>162842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6AB15F-7BF3-4743-8DBB-2B8BE3AE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5587" y="3430408"/>
          <a:ext cx="110637" cy="172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446962</xdr:colOff>
      <xdr:row>17</xdr:row>
      <xdr:rowOff>180345</xdr:rowOff>
    </xdr:from>
    <xdr:to>
      <xdr:col>7</xdr:col>
      <xdr:colOff>559504</xdr:colOff>
      <xdr:row>18</xdr:row>
      <xdr:rowOff>174139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2BBAAB-BD3F-41F9-A7A6-1C29A4E1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287" y="2894970"/>
          <a:ext cx="112542" cy="174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355830</xdr:colOff>
      <xdr:row>17</xdr:row>
      <xdr:rowOff>169047</xdr:rowOff>
    </xdr:from>
    <xdr:to>
      <xdr:col>4</xdr:col>
      <xdr:colOff>468372</xdr:colOff>
      <xdr:row>18</xdr:row>
      <xdr:rowOff>162841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E75865-F11E-4204-9EE1-184C29D8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0890" y="3430407"/>
          <a:ext cx="110637" cy="172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258302</xdr:colOff>
      <xdr:row>17</xdr:row>
      <xdr:rowOff>172593</xdr:rowOff>
    </xdr:from>
    <xdr:to>
      <xdr:col>3</xdr:col>
      <xdr:colOff>504487</xdr:colOff>
      <xdr:row>18</xdr:row>
      <xdr:rowOff>166387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9E2687-7BD2-4817-9150-BAB1AACA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547" y="3426333"/>
          <a:ext cx="249995" cy="182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257115</xdr:colOff>
      <xdr:row>17</xdr:row>
      <xdr:rowOff>154271</xdr:rowOff>
    </xdr:from>
    <xdr:to>
      <xdr:col>15</xdr:col>
      <xdr:colOff>545503</xdr:colOff>
      <xdr:row>18</xdr:row>
      <xdr:rowOff>161306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C7304C4-EF24-473B-BB98-0D5B989E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0860" y="3411821"/>
          <a:ext cx="294103" cy="189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223428</xdr:colOff>
      <xdr:row>17</xdr:row>
      <xdr:rowOff>157226</xdr:rowOff>
    </xdr:from>
    <xdr:to>
      <xdr:col>16</xdr:col>
      <xdr:colOff>378173</xdr:colOff>
      <xdr:row>18</xdr:row>
      <xdr:rowOff>157227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2F4EA0-2BFE-46F8-9301-B7F890835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1123" y="3416681"/>
          <a:ext cx="156650" cy="180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300268</xdr:colOff>
      <xdr:row>17</xdr:row>
      <xdr:rowOff>157227</xdr:rowOff>
    </xdr:from>
    <xdr:to>
      <xdr:col>17</xdr:col>
      <xdr:colOff>476114</xdr:colOff>
      <xdr:row>18</xdr:row>
      <xdr:rowOff>157228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1D00A63-5C61-4289-8B21-91068060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6663" y="3416682"/>
          <a:ext cx="181561" cy="180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241160</xdr:colOff>
      <xdr:row>17</xdr:row>
      <xdr:rowOff>140678</xdr:rowOff>
    </xdr:from>
    <xdr:to>
      <xdr:col>21</xdr:col>
      <xdr:colOff>522514</xdr:colOff>
      <xdr:row>18</xdr:row>
      <xdr:rowOff>168811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805A9E-3EC6-4A4A-AA75-56FD6C3A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57745" y="3394418"/>
          <a:ext cx="275639" cy="21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436807</xdr:colOff>
      <xdr:row>17</xdr:row>
      <xdr:rowOff>157227</xdr:rowOff>
    </xdr:from>
    <xdr:to>
      <xdr:col>22</xdr:col>
      <xdr:colOff>549349</xdr:colOff>
      <xdr:row>18</xdr:row>
      <xdr:rowOff>151021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31B827E-C976-4397-BFD4-EA98DD65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34492" y="3416682"/>
          <a:ext cx="112542" cy="172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321548</xdr:colOff>
      <xdr:row>17</xdr:row>
      <xdr:rowOff>160775</xdr:rowOff>
    </xdr:from>
    <xdr:to>
      <xdr:col>5</xdr:col>
      <xdr:colOff>574766</xdr:colOff>
      <xdr:row>18</xdr:row>
      <xdr:rowOff>174841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FC7B9E-8BBD-40F2-ADEE-C1BFC49E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7708" y="3420230"/>
          <a:ext cx="249408" cy="18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140677</xdr:colOff>
      <xdr:row>17</xdr:row>
      <xdr:rowOff>150725</xdr:rowOff>
    </xdr:from>
    <xdr:to>
      <xdr:col>18</xdr:col>
      <xdr:colOff>555674</xdr:colOff>
      <xdr:row>18</xdr:row>
      <xdr:rowOff>157759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B4561C-769D-439B-9F6F-1D720322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342" y="3408275"/>
          <a:ext cx="414997" cy="189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321548</xdr:colOff>
      <xdr:row>17</xdr:row>
      <xdr:rowOff>170821</xdr:rowOff>
    </xdr:from>
    <xdr:to>
      <xdr:col>9</xdr:col>
      <xdr:colOff>919425</xdr:colOff>
      <xdr:row>18</xdr:row>
      <xdr:rowOff>165797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CCB5715-553B-4431-9639-E74E3EA0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008" y="3432181"/>
          <a:ext cx="595972" cy="175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705164</xdr:colOff>
      <xdr:row>0</xdr:row>
      <xdr:rowOff>0</xdr:rowOff>
    </xdr:from>
    <xdr:to>
      <xdr:col>14</xdr:col>
      <xdr:colOff>107224</xdr:colOff>
      <xdr:row>14</xdr:row>
      <xdr:rowOff>92351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DCDC352-6B0D-408B-B12F-254C3A73B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43964" y="0"/>
          <a:ext cx="8803235" cy="2626001"/>
        </a:xfrm>
        <a:prstGeom prst="rect">
          <a:avLst/>
        </a:prstGeom>
      </xdr:spPr>
    </xdr:pic>
    <xdr:clientData/>
  </xdr:twoCellAnchor>
  <xdr:twoCellAnchor>
    <xdr:from>
      <xdr:col>2</xdr:col>
      <xdr:colOff>50240</xdr:colOff>
      <xdr:row>4</xdr:row>
      <xdr:rowOff>0</xdr:rowOff>
    </xdr:from>
    <xdr:to>
      <xdr:col>2</xdr:col>
      <xdr:colOff>162782</xdr:colOff>
      <xdr:row>4</xdr:row>
      <xdr:rowOff>14075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FB37274-A131-4087-BD42-5EAD2764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3100" y="1085855"/>
          <a:ext cx="110637" cy="198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49717</xdr:colOff>
      <xdr:row>4</xdr:row>
      <xdr:rowOff>171454</xdr:rowOff>
    </xdr:from>
    <xdr:to>
      <xdr:col>2</xdr:col>
      <xdr:colOff>288868</xdr:colOff>
      <xdr:row>6</xdr:row>
      <xdr:rowOff>4547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DE2AF3D-BD50-45B1-AB36-3A8FDA7F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267" y="895354"/>
          <a:ext cx="239151" cy="195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100480</xdr:colOff>
      <xdr:row>17</xdr:row>
      <xdr:rowOff>150726</xdr:rowOff>
    </xdr:from>
    <xdr:to>
      <xdr:col>19</xdr:col>
      <xdr:colOff>515477</xdr:colOff>
      <xdr:row>18</xdr:row>
      <xdr:rowOff>157760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8C66B9F-7C66-4F34-BB5C-5E7CE5C4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7245" y="3408276"/>
          <a:ext cx="414997" cy="189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510079</xdr:colOff>
      <xdr:row>22</xdr:row>
      <xdr:rowOff>180974</xdr:rowOff>
    </xdr:from>
    <xdr:to>
      <xdr:col>38</xdr:col>
      <xdr:colOff>902191</xdr:colOff>
      <xdr:row>51</xdr:row>
      <xdr:rowOff>17533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1CA6BD9-2B22-4BEB-B080-6C8B4C33E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399279" y="3800474"/>
          <a:ext cx="8085137" cy="5084834"/>
        </a:xfrm>
        <a:prstGeom prst="rect">
          <a:avLst/>
        </a:prstGeom>
      </xdr:spPr>
    </xdr:pic>
    <xdr:clientData/>
  </xdr:twoCellAnchor>
  <xdr:twoCellAnchor>
    <xdr:from>
      <xdr:col>10</xdr:col>
      <xdr:colOff>590550</xdr:colOff>
      <xdr:row>17</xdr:row>
      <xdr:rowOff>161925</xdr:rowOff>
    </xdr:from>
    <xdr:to>
      <xdr:col>10</xdr:col>
      <xdr:colOff>703092</xdr:colOff>
      <xdr:row>18</xdr:row>
      <xdr:rowOff>155719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520BEEC-5D54-45D7-86BC-6E674A0D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695575"/>
          <a:ext cx="112542" cy="174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956508-3205-49F8-A20B-8A8D96D39A01}" name="ZARONIA" displayName="ZARONIA" ref="A6:H244" totalsRowShown="0">
  <autoFilter ref="A6:H244" xr:uid="{B4956508-3205-49F8-A20B-8A8D96D39A01}"/>
  <tableColumns count="8">
    <tableColumn id="1" xr3:uid="{E77E28FF-DD68-4A31-BC5C-92EF9A30D948}" name="Date" dataDxfId="2"/>
    <tableColumn id="2" xr3:uid="{26860FC2-2C57-460B-A5EF-D808CA2E315D}" name="Benchmark Name"/>
    <tableColumn id="3" xr3:uid="{B31BEA1B-4B45-4900-BEAB-6DDD12B52526}" name="Rate"/>
    <tableColumn id="4" xr3:uid="{286EA39B-7CC6-49CA-9DA1-8DD26F5B47DA}" name="10th Percentile"/>
    <tableColumn id="5" xr3:uid="{7FD7A6EB-499B-4174-A44F-FDB5D9D4ED6A}" name="90th Percentile"/>
    <tableColumn id="6" xr3:uid="{E3648DD8-D0F8-466D-BFD7-463E7F11BDB8}" name="Volume"/>
    <tableColumn id="7" xr3:uid="{36ADF2CE-7F75-4BA2-8D48-65D7E4037481}" name="Publication Type"/>
    <tableColumn id="8" xr3:uid="{8EF38F10-5403-493B-BAFB-E0B8C7BC28DF}" name="Calculation Metho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F7A51D-3D61-4461-9844-0093BB154EB4}" name="Table3" displayName="Table3" ref="A1:I328" totalsRowShown="0">
  <autoFilter ref="A1:I328" xr:uid="{7DF7A51D-3D61-4461-9844-0093BB154EB4}"/>
  <tableColumns count="9">
    <tableColumn id="1" xr3:uid="{0DF9FFED-1F4C-4A2D-8FFD-CEE8DD150563}" name="Effective Date" dataDxfId="1"/>
    <tableColumn id="2" xr3:uid="{191D331A-CCC9-4697-8737-98A79B738D64}" name="Rate Type"/>
    <tableColumn id="3" xr3:uid="{D3E81906-B092-4EBC-B7B0-7C8858BC8840}" name="Rate (%)"/>
    <tableColumn id="4" xr3:uid="{8594A482-C4FE-4629-A9BF-224DF6C9D05A}" name="1st Percentile (%)"/>
    <tableColumn id="5" xr3:uid="{93935DF9-077A-4E0F-BD3C-A20DCA6353C4}" name="25th Percentile (%)"/>
    <tableColumn id="6" xr3:uid="{C0C110BC-6579-4302-95D4-D903AEC6F373}" name="75th Percentile (%)"/>
    <tableColumn id="7" xr3:uid="{2077DD95-04B9-4A99-9AE3-4212C105113A}" name="99th Percentile (%)"/>
    <tableColumn id="8" xr3:uid="{B0F84BDC-0FB9-433E-9AD1-294163682035}" name="Volume ($Billions)"/>
    <tableColumn id="9" xr3:uid="{DDD1EB01-517D-454C-AF64-D525A9ECF382}" name="Date" dataDxfId="0">
      <calculatedColumnFormula>DATE(RIGHT(Table3[[#This Row],[Effective Date]],4),LEFT(Table3[[#This Row],[Effective Date]],2),MID(Table3[[#This Row],[Effective Date]],4,2))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newyorkfed.org/markets/reference-rates/so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newyorkfed.org/aboutthefed/holiday_schedule" TargetMode="External"/><Relationship Id="rId1" Type="http://schemas.openxmlformats.org/officeDocument/2006/relationships/hyperlink" Target="https://www.gov.za/about-sa/public-holiday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00"/>
  <sheetViews>
    <sheetView tabSelected="1" zoomScale="70" zoomScaleNormal="70" workbookViewId="0"/>
  </sheetViews>
  <sheetFormatPr defaultColWidth="17.36328125" defaultRowHeight="14.5" x14ac:dyDescent="0.35"/>
  <cols>
    <col min="1" max="1" width="35.36328125" style="3" bestFit="1" customWidth="1"/>
    <col min="2" max="2" width="16.1796875" style="4" customWidth="1"/>
    <col min="3" max="3" width="11.1796875" style="4" bestFit="1" customWidth="1"/>
    <col min="4" max="4" width="12" style="4" bestFit="1" customWidth="1"/>
    <col min="5" max="5" width="10.90625" style="4" bestFit="1" customWidth="1"/>
    <col min="6" max="6" width="13.453125" style="4" bestFit="1" customWidth="1"/>
    <col min="7" max="7" width="15.36328125" style="3" bestFit="1" customWidth="1"/>
    <col min="8" max="8" width="12.36328125" style="3" bestFit="1" customWidth="1"/>
    <col min="9" max="9" width="16.36328125" style="3" bestFit="1" customWidth="1"/>
    <col min="10" max="10" width="10.08984375" style="3" bestFit="1" customWidth="1"/>
    <col min="11" max="11" width="13.90625" style="3" bestFit="1" customWidth="1"/>
    <col min="12" max="12" width="11.1796875" style="3" customWidth="1"/>
    <col min="13" max="13" width="7.90625" style="3" customWidth="1"/>
    <col min="14" max="14" width="17.08984375" style="3" bestFit="1" customWidth="1"/>
    <col min="15" max="15" width="12" style="3" bestFit="1" customWidth="1"/>
    <col min="16" max="16" width="14.7265625" style="3" bestFit="1" customWidth="1"/>
    <col min="17" max="17" width="18.54296875" style="3" bestFit="1" customWidth="1"/>
    <col min="18" max="18" width="12.26953125" style="3" bestFit="1" customWidth="1"/>
    <col min="19" max="19" width="11.54296875" style="3" bestFit="1" customWidth="1"/>
    <col min="20" max="20" width="8.453125" style="3" customWidth="1"/>
    <col min="21" max="22" width="13.36328125" style="3" bestFit="1" customWidth="1"/>
    <col min="23" max="16384" width="17.36328125" style="3"/>
  </cols>
  <sheetData>
    <row r="1" spans="1:16" x14ac:dyDescent="0.35">
      <c r="A1" s="8" t="s">
        <v>0</v>
      </c>
      <c r="B1" s="13">
        <v>44861</v>
      </c>
      <c r="C1" s="3"/>
      <c r="D1" s="3"/>
      <c r="E1" s="12" t="s">
        <v>1</v>
      </c>
      <c r="F1" s="3"/>
    </row>
    <row r="2" spans="1:16" x14ac:dyDescent="0.35">
      <c r="A2" s="8" t="s">
        <v>35</v>
      </c>
      <c r="B2" s="14">
        <v>0</v>
      </c>
      <c r="C2" s="3" t="s">
        <v>3</v>
      </c>
      <c r="D2" s="3"/>
      <c r="E2" s="3"/>
      <c r="F2" s="3"/>
    </row>
    <row r="3" spans="1:16" x14ac:dyDescent="0.35">
      <c r="A3" s="8" t="s">
        <v>2</v>
      </c>
      <c r="B3" s="12">
        <v>30</v>
      </c>
      <c r="C3" s="3" t="s">
        <v>3</v>
      </c>
      <c r="D3" s="3"/>
      <c r="E3" s="3"/>
      <c r="F3" s="3"/>
    </row>
    <row r="4" spans="1:16" x14ac:dyDescent="0.35">
      <c r="A4" s="8" t="s">
        <v>36</v>
      </c>
      <c r="B4" s="40">
        <v>8.1234000000000001E-2</v>
      </c>
      <c r="C4" s="15" t="s">
        <v>37</v>
      </c>
      <c r="D4" s="3"/>
      <c r="E4" s="3"/>
      <c r="F4" s="3"/>
    </row>
    <row r="5" spans="1:16" x14ac:dyDescent="0.35">
      <c r="A5" s="8" t="s">
        <v>4</v>
      </c>
      <c r="B5" s="12">
        <f>IF(B3&gt;=12,12,B3)</f>
        <v>12</v>
      </c>
      <c r="C5" s="3" t="s">
        <v>3</v>
      </c>
      <c r="D5" s="3"/>
      <c r="E5" s="3"/>
      <c r="F5" s="3"/>
    </row>
    <row r="6" spans="1:16" x14ac:dyDescent="0.35">
      <c r="A6" s="8" t="s">
        <v>412</v>
      </c>
      <c r="B6" s="4" t="b">
        <v>1</v>
      </c>
      <c r="E6" s="3"/>
      <c r="F6" s="3"/>
    </row>
    <row r="7" spans="1:16" x14ac:dyDescent="0.35">
      <c r="A7" s="8" t="s">
        <v>411</v>
      </c>
      <c r="B7" s="4">
        <f>IF(MOD((MONTH(B1)+$B$2),12)=MONTH(WORKDAY(EDATE(B1,$B$2)-1,1,JOBHolidays)),WORKDAY(EDATE(B1,$B$2)-1,1,JOBHolidays),WORKDAY(EDATE(B1,$B$2),-1,JOBHolidays))</f>
        <v>44861</v>
      </c>
      <c r="D7" s="3"/>
      <c r="E7" s="3"/>
      <c r="F7" s="3"/>
    </row>
    <row r="8" spans="1:16" x14ac:dyDescent="0.35">
      <c r="A8" s="8" t="s">
        <v>5</v>
      </c>
      <c r="B8" s="12">
        <v>0</v>
      </c>
      <c r="C8" s="15" t="s">
        <v>6</v>
      </c>
      <c r="D8" s="3"/>
      <c r="E8" s="3"/>
      <c r="F8" s="3"/>
    </row>
    <row r="9" spans="1:16" x14ac:dyDescent="0.35">
      <c r="A9" s="8" t="s">
        <v>7</v>
      </c>
      <c r="B9" s="4">
        <f>+WORKDAY(B7-1,B8+1,JOBHolidays)</f>
        <v>44861</v>
      </c>
      <c r="C9" s="3"/>
      <c r="D9" s="3"/>
      <c r="E9" s="3"/>
      <c r="F9"/>
    </row>
    <row r="10" spans="1:16" x14ac:dyDescent="0.35">
      <c r="A10" s="8" t="s">
        <v>8</v>
      </c>
      <c r="B10" s="14">
        <v>1000000</v>
      </c>
      <c r="C10" s="15" t="s">
        <v>9</v>
      </c>
      <c r="D10" s="3"/>
      <c r="E10" s="3"/>
      <c r="F10" s="3"/>
    </row>
    <row r="11" spans="1:16" x14ac:dyDescent="0.35">
      <c r="A11" s="8" t="s">
        <v>10</v>
      </c>
      <c r="B11" s="3">
        <f>+ROUNDUP(B3/B5,0)</f>
        <v>3</v>
      </c>
      <c r="C11" s="3"/>
      <c r="E11" s="3"/>
      <c r="F11" s="3"/>
      <c r="P11"/>
    </row>
    <row r="12" spans="1:16" x14ac:dyDescent="0.35">
      <c r="A12" s="8" t="s">
        <v>11</v>
      </c>
      <c r="B12" s="12">
        <v>365</v>
      </c>
      <c r="D12" s="3"/>
      <c r="E12" s="3"/>
      <c r="F12" s="3"/>
    </row>
    <row r="13" spans="1:16" x14ac:dyDescent="0.35">
      <c r="A13" s="8" t="s">
        <v>12</v>
      </c>
      <c r="B13" s="12">
        <v>2</v>
      </c>
      <c r="C13" s="15" t="s">
        <v>13</v>
      </c>
      <c r="D13" s="3"/>
      <c r="E13" s="3"/>
      <c r="F13" s="3"/>
    </row>
    <row r="14" spans="1:16" x14ac:dyDescent="0.35">
      <c r="A14" s="8" t="s">
        <v>14</v>
      </c>
      <c r="B14" s="12">
        <v>6</v>
      </c>
      <c r="D14" s="3"/>
      <c r="E14" s="3"/>
      <c r="F14" s="3"/>
    </row>
    <row r="15" spans="1:16" x14ac:dyDescent="0.35">
      <c r="A15" s="8" t="s">
        <v>15</v>
      </c>
      <c r="B15" s="12">
        <v>2</v>
      </c>
      <c r="C15" s="3"/>
      <c r="D15" s="3"/>
      <c r="E15" s="3"/>
      <c r="F15" s="3"/>
    </row>
    <row r="16" spans="1:16" x14ac:dyDescent="0.35">
      <c r="A16" s="8" t="s">
        <v>16</v>
      </c>
      <c r="B16" s="12" t="b">
        <v>0</v>
      </c>
      <c r="D16" s="3"/>
      <c r="E16" s="3"/>
      <c r="F16" s="3"/>
    </row>
    <row r="17" spans="1:22" x14ac:dyDescent="0.35">
      <c r="A17" s="8" t="s">
        <v>17</v>
      </c>
      <c r="B17" s="4" t="b">
        <f>IF((B3/B5)=B11,FALSE,TRUE)</f>
        <v>1</v>
      </c>
      <c r="D17" s="3"/>
      <c r="E17" s="3"/>
      <c r="F17" s="3"/>
      <c r="I17"/>
    </row>
    <row r="18" spans="1:22" x14ac:dyDescent="0.35">
      <c r="D18" s="3"/>
      <c r="E18" s="3"/>
      <c r="F18" s="3"/>
    </row>
    <row r="19" spans="1:22" x14ac:dyDescent="0.35">
      <c r="A19" s="17" t="s">
        <v>18</v>
      </c>
      <c r="D19" s="3"/>
      <c r="E19"/>
      <c r="F19" s="3"/>
      <c r="G19"/>
      <c r="J19" s="17" t="s">
        <v>37</v>
      </c>
      <c r="K19"/>
      <c r="N19" s="17" t="s">
        <v>19</v>
      </c>
      <c r="U19"/>
    </row>
    <row r="20" spans="1:22" x14ac:dyDescent="0.35">
      <c r="A20" s="8" t="s">
        <v>4</v>
      </c>
      <c r="B20" s="9" t="s">
        <v>20</v>
      </c>
      <c r="C20" s="9" t="s">
        <v>21</v>
      </c>
      <c r="D20" s="8" t="s">
        <v>22</v>
      </c>
      <c r="E20" s="8" t="s">
        <v>23</v>
      </c>
      <c r="F20" s="8" t="s">
        <v>24</v>
      </c>
      <c r="G20" s="10" t="s">
        <v>25</v>
      </c>
      <c r="H20" s="8" t="s">
        <v>26</v>
      </c>
      <c r="I20" s="8" t="s">
        <v>27</v>
      </c>
      <c r="J20" s="8" t="s">
        <v>36</v>
      </c>
      <c r="K20" s="8" t="s">
        <v>38</v>
      </c>
      <c r="L20" s="8" t="s">
        <v>28</v>
      </c>
      <c r="N20" s="8" t="s">
        <v>29</v>
      </c>
      <c r="O20" s="8" t="s">
        <v>22</v>
      </c>
      <c r="P20" s="8" t="s">
        <v>23</v>
      </c>
      <c r="Q20" s="8" t="s">
        <v>30</v>
      </c>
      <c r="R20" s="8" t="s">
        <v>31</v>
      </c>
      <c r="S20" s="8" t="s">
        <v>32</v>
      </c>
      <c r="U20" s="8" t="s">
        <v>33</v>
      </c>
      <c r="V20" s="8" t="s">
        <v>34</v>
      </c>
    </row>
    <row r="21" spans="1:22" x14ac:dyDescent="0.35">
      <c r="A21" s="3" cm="1">
        <f t="array" ref="A21:A23">+_xlfn.SEQUENCE(B11)</f>
        <v>1</v>
      </c>
      <c r="B21" s="4" cm="1">
        <f t="array" ref="B21:B23">_xlfn.LET(_xlpm.EndofMonthCalc, EOMONTH(B9,-B5*($B$11-_xlfn.ANCHORARRAY(A21))+$B$3),_xlpm.NormalCalc,EDATE(B9,-B5*($B$11-_xlfn.ANCHORARRAY(A21))+$B$3), IF(B6,IF(EOMONTH($B$9,0)=B9,_xlpm.EndofMonthCalc,_xlpm.NormalCalc),_xlpm.NormalCalc))</f>
        <v>45043</v>
      </c>
      <c r="C21" s="4" cm="1">
        <f t="array" ref="C21:C23">+_xlfn.LET(_xlpm.NormalAdjustDate, WORKDAY(_xlfn.ANCHORARRAY(B21)-1,1,JOBHolidays),_xlpm.PrevAdjustDate,WORKDAY(_xlfn.ANCHORARRAY(B21)+0,0-1,JOBHolidays), IF(MONTH(_xlpm.NormalAdjustDate)&lt;&gt;MONTH(_xlfn.ANCHORARRAY(B21)),_xlpm.PrevAdjustDate,_xlpm.NormalAdjustDate))</f>
        <v>45044</v>
      </c>
      <c r="D21" s="4" cm="1">
        <f t="array" aca="1" ref="D21:D23" ca="1">+IF(_xlfn.ANCHORARRAY(A21)=1,$B$9,OFFSET(_xlfn.ANCHORARRAY(C21),-1,0))</f>
        <v>44861</v>
      </c>
      <c r="E21" s="4" cm="1">
        <f t="array" ref="E21:E23">+_xlfn.ANCHORARRAY(C21)</f>
        <v>45044</v>
      </c>
      <c r="F21" s="4" cm="1">
        <f t="array" ref="F21:F23">+WORKDAY(_xlfn.ANCHORARRAY(E21)-1,$B$13+1,JOBHolidays)</f>
        <v>45049</v>
      </c>
      <c r="G21" s="5" cm="1">
        <f t="array" aca="1" ref="G21:G23" ca="1">+(_xlfn.ANCHORARRAY(E21)-_xlfn.ANCHORARRAY(D21))/$B$12</f>
        <v>0.50136986301369868</v>
      </c>
      <c r="H21" s="18">
        <f ca="1">+ROUND(V21,$B$14)</f>
        <v>7.0477999999999999E-2</v>
      </c>
      <c r="I21" s="7">
        <f ca="1">IF(B16,1,-1)*H21*G21*$B$10</f>
        <v>-35335.545205479459</v>
      </c>
      <c r="J21" s="6">
        <f>+B4</f>
        <v>8.1234000000000001E-2</v>
      </c>
      <c r="K21" s="7">
        <f ca="1">-IF(B16,1,-1)*J21*G21*$B$10</f>
        <v>40728.279452054798</v>
      </c>
      <c r="L21" s="11">
        <f ca="1">+ROUND(K21+I21,B15)</f>
        <v>5392.73</v>
      </c>
      <c r="N21" s="19" cm="1">
        <f t="array" aca="1" ref="N21:N143" ca="1">_xlfn.SEQUENCE(NETWORKDAYS(D21,E21,JOBHolidays)-1)</f>
        <v>1</v>
      </c>
      <c r="O21" s="20" cm="1">
        <f t="array" aca="1" ref="O21:O143" ca="1">(_xlfn.ANCHORARRAY(N21)&gt;0)*WORKDAY($D$21-1,_xlfn.ANCHORARRAY(N21)*1,JOBHolidays)</f>
        <v>44861</v>
      </c>
      <c r="P21" s="20" cm="1">
        <f t="array" aca="1" ref="P21:P143" ca="1">(_xlfn.ANCHORARRAY(N21)&gt;0)*WORKDAY($D$21,_xlfn.ANCHORARRAY(N21)*1,JOBHolidays)</f>
        <v>44862</v>
      </c>
      <c r="Q21" s="21" cm="1">
        <f t="array" aca="1" ref="Q21:Q143" ca="1">+(_xlfn.ANCHORARRAY(P21)-_xlfn.ANCHORARRAY(O21))/$B$12</f>
        <v>2.7397260273972603E-3</v>
      </c>
      <c r="R21" s="20" cm="1">
        <f t="array" aca="1" ref="R21:R143" ca="1">+_xlfn.LET(_xlpm.lookback,0,WORKDAY(_xlfn.ANCHORARRAY(O21)*1,-1*_xlpm.lookback,JOBHolidays))</f>
        <v>44861</v>
      </c>
      <c r="S21" s="18" cm="1">
        <f t="array" aca="1" ref="S21:S143" ca="1">+INDEX(ZARONIA[Rate],MATCH(_xlfn.ANCHORARRAY(R21),ZARONIA[Date],0))/100</f>
        <v>6.1249999999999999E-2</v>
      </c>
      <c r="U21" s="3" cm="1">
        <f t="array" aca="1" ref="U21" ca="1">PRODUCT(1+_xlfn.ANCHORARRAY(S21)*_xlfn.ANCHORARRAY(Q21))</f>
        <v>1.0353355799080741</v>
      </c>
      <c r="V21" s="3">
        <f ca="1">+(U21-1)/SUM(_xlfn.ANCHORARRAY(Q21))</f>
        <v>7.0478069215557743E-2</v>
      </c>
    </row>
    <row r="22" spans="1:22" x14ac:dyDescent="0.35">
      <c r="A22" s="3">
        <v>2</v>
      </c>
      <c r="B22" s="4">
        <v>45409</v>
      </c>
      <c r="C22" s="4">
        <v>45411</v>
      </c>
      <c r="D22" s="4">
        <f ca="1"/>
        <v>45044</v>
      </c>
      <c r="E22" s="4">
        <v>45411</v>
      </c>
      <c r="F22" s="4">
        <v>45414</v>
      </c>
      <c r="G22" s="5">
        <f ca="1"/>
        <v>1.0054794520547945</v>
      </c>
      <c r="N22" s="19">
        <f ca="1"/>
        <v>2</v>
      </c>
      <c r="O22" s="20">
        <f ca="1"/>
        <v>44862</v>
      </c>
      <c r="P22" s="20">
        <f ca="1"/>
        <v>44865</v>
      </c>
      <c r="Q22" s="21">
        <f ca="1"/>
        <v>8.21917808219178E-3</v>
      </c>
      <c r="R22" s="20">
        <f ca="1"/>
        <v>44862</v>
      </c>
      <c r="S22" s="18">
        <f ca="1"/>
        <v>6.2009999999999996E-2</v>
      </c>
    </row>
    <row r="23" spans="1:22" x14ac:dyDescent="0.35">
      <c r="A23" s="3">
        <v>3</v>
      </c>
      <c r="B23" s="4">
        <v>45774</v>
      </c>
      <c r="C23" s="4">
        <v>45776</v>
      </c>
      <c r="D23" s="4">
        <f ca="1"/>
        <v>45411</v>
      </c>
      <c r="E23" s="4">
        <v>45776</v>
      </c>
      <c r="F23" s="4">
        <v>45779</v>
      </c>
      <c r="G23" s="5">
        <f ca="1"/>
        <v>1</v>
      </c>
      <c r="N23" s="19">
        <f ca="1"/>
        <v>3</v>
      </c>
      <c r="O23" s="20">
        <f ca="1"/>
        <v>44865</v>
      </c>
      <c r="P23" s="20">
        <f ca="1"/>
        <v>44866</v>
      </c>
      <c r="Q23" s="21">
        <f ca="1"/>
        <v>2.7397260273972603E-3</v>
      </c>
      <c r="R23" s="20">
        <f ca="1"/>
        <v>44865</v>
      </c>
      <c r="S23" s="18">
        <f ca="1"/>
        <v>6.1399999999999996E-2</v>
      </c>
    </row>
    <row r="24" spans="1:22" x14ac:dyDescent="0.35">
      <c r="G24" s="5"/>
      <c r="N24" s="19">
        <f ca="1"/>
        <v>4</v>
      </c>
      <c r="O24" s="20">
        <f ca="1"/>
        <v>44866</v>
      </c>
      <c r="P24" s="20">
        <f ca="1"/>
        <v>44867</v>
      </c>
      <c r="Q24" s="21">
        <f ca="1"/>
        <v>2.7397260273972603E-3</v>
      </c>
      <c r="R24" s="20">
        <f ca="1"/>
        <v>44866</v>
      </c>
      <c r="S24" s="18">
        <f ca="1"/>
        <v>6.1509999999999995E-2</v>
      </c>
    </row>
    <row r="25" spans="1:22" x14ac:dyDescent="0.35">
      <c r="G25" s="5"/>
      <c r="N25" s="19">
        <f ca="1"/>
        <v>5</v>
      </c>
      <c r="O25" s="20">
        <f ca="1"/>
        <v>44867</v>
      </c>
      <c r="P25" s="20">
        <f ca="1"/>
        <v>44868</v>
      </c>
      <c r="Q25" s="21">
        <f ca="1"/>
        <v>2.7397260273972603E-3</v>
      </c>
      <c r="R25" s="20">
        <f ca="1"/>
        <v>44867</v>
      </c>
      <c r="S25" s="18">
        <f ca="1"/>
        <v>6.1580000000000003E-2</v>
      </c>
    </row>
    <row r="26" spans="1:22" x14ac:dyDescent="0.35">
      <c r="G26" s="5"/>
      <c r="N26" s="19">
        <f ca="1"/>
        <v>6</v>
      </c>
      <c r="O26" s="20">
        <f ca="1"/>
        <v>44868</v>
      </c>
      <c r="P26" s="20">
        <f ca="1"/>
        <v>44869</v>
      </c>
      <c r="Q26" s="21">
        <f ca="1"/>
        <v>2.7397260273972603E-3</v>
      </c>
      <c r="R26" s="20">
        <f ca="1"/>
        <v>44868</v>
      </c>
      <c r="S26" s="18">
        <f ca="1"/>
        <v>6.1210000000000007E-2</v>
      </c>
    </row>
    <row r="27" spans="1:22" x14ac:dyDescent="0.35">
      <c r="N27" s="19">
        <f ca="1"/>
        <v>7</v>
      </c>
      <c r="O27" s="20">
        <f ca="1"/>
        <v>44869</v>
      </c>
      <c r="P27" s="20">
        <f ca="1"/>
        <v>44872</v>
      </c>
      <c r="Q27" s="21">
        <f ca="1"/>
        <v>8.21917808219178E-3</v>
      </c>
      <c r="R27" s="20">
        <f ca="1"/>
        <v>44869</v>
      </c>
      <c r="S27" s="18">
        <f ca="1"/>
        <v>6.1059999999999996E-2</v>
      </c>
    </row>
    <row r="28" spans="1:22" x14ac:dyDescent="0.35">
      <c r="N28" s="19">
        <f ca="1"/>
        <v>8</v>
      </c>
      <c r="O28" s="20">
        <f ca="1"/>
        <v>44872</v>
      </c>
      <c r="P28" s="20">
        <f ca="1"/>
        <v>44873</v>
      </c>
      <c r="Q28" s="21">
        <f ca="1"/>
        <v>2.7397260273972603E-3</v>
      </c>
      <c r="R28" s="20">
        <f ca="1"/>
        <v>44872</v>
      </c>
      <c r="S28" s="18">
        <f ca="1"/>
        <v>6.0970000000000003E-2</v>
      </c>
    </row>
    <row r="29" spans="1:22" x14ac:dyDescent="0.35">
      <c r="N29" s="19">
        <f ca="1"/>
        <v>9</v>
      </c>
      <c r="O29" s="20">
        <f ca="1"/>
        <v>44873</v>
      </c>
      <c r="P29" s="20">
        <f ca="1"/>
        <v>44874</v>
      </c>
      <c r="Q29" s="21">
        <f ca="1"/>
        <v>2.7397260273972603E-3</v>
      </c>
      <c r="R29" s="20">
        <f ca="1"/>
        <v>44873</v>
      </c>
      <c r="S29" s="18">
        <f ca="1"/>
        <v>6.0979999999999999E-2</v>
      </c>
    </row>
    <row r="30" spans="1:22" x14ac:dyDescent="0.35">
      <c r="N30" s="19">
        <f ca="1"/>
        <v>10</v>
      </c>
      <c r="O30" s="20">
        <f ca="1"/>
        <v>44874</v>
      </c>
      <c r="P30" s="20">
        <f ca="1"/>
        <v>44875</v>
      </c>
      <c r="Q30" s="21">
        <f ca="1"/>
        <v>2.7397260273972603E-3</v>
      </c>
      <c r="R30" s="20">
        <f ca="1"/>
        <v>44874</v>
      </c>
      <c r="S30" s="18">
        <f ca="1"/>
        <v>6.0819999999999999E-2</v>
      </c>
    </row>
    <row r="31" spans="1:22" x14ac:dyDescent="0.35">
      <c r="N31" s="19">
        <f ca="1"/>
        <v>11</v>
      </c>
      <c r="O31" s="20">
        <f ca="1"/>
        <v>44875</v>
      </c>
      <c r="P31" s="20">
        <f ca="1"/>
        <v>44876</v>
      </c>
      <c r="Q31" s="21">
        <f ca="1"/>
        <v>2.7397260273972603E-3</v>
      </c>
      <c r="R31" s="20">
        <f ca="1"/>
        <v>44875</v>
      </c>
      <c r="S31" s="18">
        <f ca="1"/>
        <v>6.0929999999999998E-2</v>
      </c>
    </row>
    <row r="32" spans="1:22" x14ac:dyDescent="0.35">
      <c r="N32" s="19">
        <f ca="1"/>
        <v>12</v>
      </c>
      <c r="O32" s="20">
        <f ca="1"/>
        <v>44876</v>
      </c>
      <c r="P32" s="20">
        <f ca="1"/>
        <v>44879</v>
      </c>
      <c r="Q32" s="21">
        <f ca="1"/>
        <v>8.21917808219178E-3</v>
      </c>
      <c r="R32" s="20">
        <f ca="1"/>
        <v>44876</v>
      </c>
      <c r="S32" s="18">
        <f ca="1"/>
        <v>6.1289999999999997E-2</v>
      </c>
    </row>
    <row r="33" spans="14:19" x14ac:dyDescent="0.35">
      <c r="N33" s="19">
        <f ca="1"/>
        <v>13</v>
      </c>
      <c r="O33" s="20">
        <f ca="1"/>
        <v>44879</v>
      </c>
      <c r="P33" s="20">
        <f ca="1"/>
        <v>44880</v>
      </c>
      <c r="Q33" s="21">
        <f ca="1"/>
        <v>2.7397260273972603E-3</v>
      </c>
      <c r="R33" s="20">
        <f ca="1"/>
        <v>44879</v>
      </c>
      <c r="S33" s="18">
        <f ca="1"/>
        <v>6.1069999999999999E-2</v>
      </c>
    </row>
    <row r="34" spans="14:19" x14ac:dyDescent="0.35">
      <c r="N34" s="19">
        <f ca="1"/>
        <v>14</v>
      </c>
      <c r="O34" s="20">
        <f ca="1"/>
        <v>44880</v>
      </c>
      <c r="P34" s="20">
        <f ca="1"/>
        <v>44881</v>
      </c>
      <c r="Q34" s="21">
        <f ca="1"/>
        <v>2.7397260273972603E-3</v>
      </c>
      <c r="R34" s="20">
        <f ca="1"/>
        <v>44880</v>
      </c>
      <c r="S34" s="18">
        <f ca="1"/>
        <v>6.1030000000000001E-2</v>
      </c>
    </row>
    <row r="35" spans="14:19" x14ac:dyDescent="0.35">
      <c r="N35" s="19">
        <f ca="1"/>
        <v>15</v>
      </c>
      <c r="O35" s="20">
        <f ca="1"/>
        <v>44881</v>
      </c>
      <c r="P35" s="20">
        <f ca="1"/>
        <v>44882</v>
      </c>
      <c r="Q35" s="21">
        <f ca="1"/>
        <v>2.7397260273972603E-3</v>
      </c>
      <c r="R35" s="20">
        <f ca="1"/>
        <v>44881</v>
      </c>
      <c r="S35" s="18">
        <f ca="1"/>
        <v>6.0999999999999999E-2</v>
      </c>
    </row>
    <row r="36" spans="14:19" x14ac:dyDescent="0.35">
      <c r="N36" s="19">
        <f ca="1"/>
        <v>16</v>
      </c>
      <c r="O36" s="20">
        <f ca="1"/>
        <v>44882</v>
      </c>
      <c r="P36" s="20">
        <f ca="1"/>
        <v>44883</v>
      </c>
      <c r="Q36" s="21">
        <f ca="1"/>
        <v>2.7397260273972603E-3</v>
      </c>
      <c r="R36" s="20">
        <f ca="1"/>
        <v>44882</v>
      </c>
      <c r="S36" s="18">
        <f ca="1"/>
        <v>6.1069999999999999E-2</v>
      </c>
    </row>
    <row r="37" spans="14:19" x14ac:dyDescent="0.35">
      <c r="N37" s="19">
        <f ca="1"/>
        <v>17</v>
      </c>
      <c r="O37" s="20">
        <f ca="1"/>
        <v>44883</v>
      </c>
      <c r="P37" s="20">
        <f ca="1"/>
        <v>44886</v>
      </c>
      <c r="Q37" s="21">
        <f ca="1"/>
        <v>8.21917808219178E-3</v>
      </c>
      <c r="R37" s="20">
        <f ca="1"/>
        <v>44883</v>
      </c>
      <c r="S37" s="18">
        <f ca="1"/>
        <v>6.1210000000000007E-2</v>
      </c>
    </row>
    <row r="38" spans="14:19" x14ac:dyDescent="0.35">
      <c r="N38" s="19">
        <f ca="1"/>
        <v>18</v>
      </c>
      <c r="O38" s="20">
        <f ca="1"/>
        <v>44886</v>
      </c>
      <c r="P38" s="20">
        <f ca="1"/>
        <v>44887</v>
      </c>
      <c r="Q38" s="21">
        <f ca="1"/>
        <v>2.7397260273972603E-3</v>
      </c>
      <c r="R38" s="20">
        <f ca="1"/>
        <v>44886</v>
      </c>
      <c r="S38" s="18">
        <f ca="1"/>
        <v>6.0929999999999998E-2</v>
      </c>
    </row>
    <row r="39" spans="14:19" x14ac:dyDescent="0.35">
      <c r="N39" s="19">
        <f ca="1"/>
        <v>19</v>
      </c>
      <c r="O39" s="20">
        <f ca="1"/>
        <v>44887</v>
      </c>
      <c r="P39" s="20">
        <f ca="1"/>
        <v>44888</v>
      </c>
      <c r="Q39" s="21">
        <f ca="1"/>
        <v>2.7397260273972603E-3</v>
      </c>
      <c r="R39" s="20">
        <f ca="1"/>
        <v>44887</v>
      </c>
      <c r="S39" s="18">
        <f ca="1"/>
        <v>6.1089999999999998E-2</v>
      </c>
    </row>
    <row r="40" spans="14:19" x14ac:dyDescent="0.35">
      <c r="N40" s="19">
        <f ca="1"/>
        <v>20</v>
      </c>
      <c r="O40" s="20">
        <f ca="1"/>
        <v>44888</v>
      </c>
      <c r="P40" s="20">
        <f ca="1"/>
        <v>44889</v>
      </c>
      <c r="Q40" s="21">
        <f ca="1"/>
        <v>2.7397260273972603E-3</v>
      </c>
      <c r="R40" s="20">
        <f ca="1"/>
        <v>44888</v>
      </c>
      <c r="S40" s="18">
        <f ca="1"/>
        <v>6.0970000000000003E-2</v>
      </c>
    </row>
    <row r="41" spans="14:19" x14ac:dyDescent="0.35">
      <c r="N41" s="19">
        <f ca="1"/>
        <v>21</v>
      </c>
      <c r="O41" s="20">
        <f ca="1"/>
        <v>44889</v>
      </c>
      <c r="P41" s="20">
        <f ca="1"/>
        <v>44890</v>
      </c>
      <c r="Q41" s="21">
        <f ca="1"/>
        <v>2.7397260273972603E-3</v>
      </c>
      <c r="R41" s="20">
        <f ca="1"/>
        <v>44889</v>
      </c>
      <c r="S41" s="18">
        <f ca="1"/>
        <v>6.1010000000000002E-2</v>
      </c>
    </row>
    <row r="42" spans="14:19" x14ac:dyDescent="0.35">
      <c r="N42" s="19">
        <f ca="1"/>
        <v>22</v>
      </c>
      <c r="O42" s="20">
        <f ca="1"/>
        <v>44890</v>
      </c>
      <c r="P42" s="20">
        <f ca="1"/>
        <v>44893</v>
      </c>
      <c r="Q42" s="21">
        <f ca="1"/>
        <v>8.21917808219178E-3</v>
      </c>
      <c r="R42" s="20">
        <f ca="1"/>
        <v>44890</v>
      </c>
      <c r="S42" s="18">
        <f ca="1"/>
        <v>6.862E-2</v>
      </c>
    </row>
    <row r="43" spans="14:19" x14ac:dyDescent="0.35">
      <c r="N43" s="19">
        <f ca="1"/>
        <v>23</v>
      </c>
      <c r="O43" s="20">
        <f ca="1"/>
        <v>44893</v>
      </c>
      <c r="P43" s="20">
        <f ca="1"/>
        <v>44894</v>
      </c>
      <c r="Q43" s="21">
        <f ca="1"/>
        <v>2.7397260273972603E-3</v>
      </c>
      <c r="R43" s="20">
        <f ca="1"/>
        <v>44893</v>
      </c>
      <c r="S43" s="18">
        <f ca="1"/>
        <v>6.8419999999999995E-2</v>
      </c>
    </row>
    <row r="44" spans="14:19" x14ac:dyDescent="0.35">
      <c r="N44" s="19">
        <f ca="1"/>
        <v>24</v>
      </c>
      <c r="O44" s="20">
        <f ca="1"/>
        <v>44894</v>
      </c>
      <c r="P44" s="20">
        <f ca="1"/>
        <v>44895</v>
      </c>
      <c r="Q44" s="21">
        <f ca="1"/>
        <v>2.7397260273972603E-3</v>
      </c>
      <c r="R44" s="20">
        <f ca="1"/>
        <v>44894</v>
      </c>
      <c r="S44" s="18">
        <f ca="1"/>
        <v>6.8460000000000007E-2</v>
      </c>
    </row>
    <row r="45" spans="14:19" x14ac:dyDescent="0.35">
      <c r="N45" s="19">
        <f ca="1"/>
        <v>25</v>
      </c>
      <c r="O45" s="20">
        <f ca="1"/>
        <v>44895</v>
      </c>
      <c r="P45" s="20">
        <f ca="1"/>
        <v>44896</v>
      </c>
      <c r="Q45" s="21">
        <f ca="1"/>
        <v>2.7397260273972603E-3</v>
      </c>
      <c r="R45" s="20">
        <f ca="1"/>
        <v>44895</v>
      </c>
      <c r="S45" s="18">
        <f ca="1"/>
        <v>6.8460000000000007E-2</v>
      </c>
    </row>
    <row r="46" spans="14:19" x14ac:dyDescent="0.35">
      <c r="N46" s="19">
        <f ca="1"/>
        <v>26</v>
      </c>
      <c r="O46" s="20">
        <f ca="1"/>
        <v>44896</v>
      </c>
      <c r="P46" s="20">
        <f ca="1"/>
        <v>44897</v>
      </c>
      <c r="Q46" s="21">
        <f ca="1"/>
        <v>2.7397260273972603E-3</v>
      </c>
      <c r="R46" s="20">
        <f ca="1"/>
        <v>44896</v>
      </c>
      <c r="S46" s="18">
        <f ca="1"/>
        <v>6.8479999999999999E-2</v>
      </c>
    </row>
    <row r="47" spans="14:19" x14ac:dyDescent="0.35">
      <c r="N47" s="19">
        <f ca="1"/>
        <v>27</v>
      </c>
      <c r="O47" s="20">
        <f ca="1"/>
        <v>44897</v>
      </c>
      <c r="P47" s="20">
        <f ca="1"/>
        <v>44900</v>
      </c>
      <c r="Q47" s="21">
        <f ca="1"/>
        <v>8.21917808219178E-3</v>
      </c>
      <c r="R47" s="20">
        <f ca="1"/>
        <v>44897</v>
      </c>
      <c r="S47" s="18">
        <f ca="1"/>
        <v>6.8489999999999995E-2</v>
      </c>
    </row>
    <row r="48" spans="14:19" x14ac:dyDescent="0.35">
      <c r="N48" s="19">
        <f ca="1"/>
        <v>28</v>
      </c>
      <c r="O48" s="20">
        <f ca="1"/>
        <v>44900</v>
      </c>
      <c r="P48" s="20">
        <f ca="1"/>
        <v>44901</v>
      </c>
      <c r="Q48" s="21">
        <f ca="1"/>
        <v>2.7397260273972603E-3</v>
      </c>
      <c r="R48" s="20">
        <f ca="1"/>
        <v>44900</v>
      </c>
      <c r="S48" s="18">
        <f ca="1"/>
        <v>6.8349999999999994E-2</v>
      </c>
    </row>
    <row r="49" spans="14:19" x14ac:dyDescent="0.35">
      <c r="N49" s="19">
        <f ca="1"/>
        <v>29</v>
      </c>
      <c r="O49" s="20">
        <f ca="1"/>
        <v>44901</v>
      </c>
      <c r="P49" s="20">
        <f ca="1"/>
        <v>44902</v>
      </c>
      <c r="Q49" s="21">
        <f ca="1"/>
        <v>2.7397260273972603E-3</v>
      </c>
      <c r="R49" s="20">
        <f ca="1"/>
        <v>44901</v>
      </c>
      <c r="S49" s="18">
        <f ca="1"/>
        <v>6.8400000000000002E-2</v>
      </c>
    </row>
    <row r="50" spans="14:19" x14ac:dyDescent="0.35">
      <c r="N50" s="19">
        <f ca="1"/>
        <v>30</v>
      </c>
      <c r="O50" s="20">
        <f ca="1"/>
        <v>44902</v>
      </c>
      <c r="P50" s="20">
        <f ca="1"/>
        <v>44903</v>
      </c>
      <c r="Q50" s="21">
        <f ca="1"/>
        <v>2.7397260273972603E-3</v>
      </c>
      <c r="R50" s="20">
        <f ca="1"/>
        <v>44902</v>
      </c>
      <c r="S50" s="18">
        <f ca="1"/>
        <v>6.8529999999999994E-2</v>
      </c>
    </row>
    <row r="51" spans="14:19" x14ac:dyDescent="0.35">
      <c r="N51" s="19">
        <f ca="1"/>
        <v>31</v>
      </c>
      <c r="O51" s="20">
        <f ca="1"/>
        <v>44903</v>
      </c>
      <c r="P51" s="20">
        <f ca="1"/>
        <v>44904</v>
      </c>
      <c r="Q51" s="21">
        <f ca="1"/>
        <v>2.7397260273972603E-3</v>
      </c>
      <c r="R51" s="20">
        <f ca="1"/>
        <v>44903</v>
      </c>
      <c r="S51" s="18">
        <f ca="1"/>
        <v>6.7820000000000005E-2</v>
      </c>
    </row>
    <row r="52" spans="14:19" x14ac:dyDescent="0.35">
      <c r="N52" s="19">
        <f ca="1"/>
        <v>32</v>
      </c>
      <c r="O52" s="20">
        <f ca="1"/>
        <v>44904</v>
      </c>
      <c r="P52" s="20">
        <f ca="1"/>
        <v>44907</v>
      </c>
      <c r="Q52" s="21">
        <f ca="1"/>
        <v>8.21917808219178E-3</v>
      </c>
      <c r="R52" s="20">
        <f ca="1"/>
        <v>44904</v>
      </c>
      <c r="S52" s="18">
        <f ca="1"/>
        <v>6.8529999999999994E-2</v>
      </c>
    </row>
    <row r="53" spans="14:19" x14ac:dyDescent="0.35">
      <c r="N53" s="19">
        <f ca="1"/>
        <v>33</v>
      </c>
      <c r="O53" s="20">
        <f ca="1"/>
        <v>44907</v>
      </c>
      <c r="P53" s="20">
        <f ca="1"/>
        <v>44908</v>
      </c>
      <c r="Q53" s="21">
        <f ca="1"/>
        <v>2.7397260273972603E-3</v>
      </c>
      <c r="R53" s="20">
        <f ca="1"/>
        <v>44907</v>
      </c>
      <c r="S53" s="18">
        <f ca="1"/>
        <v>6.8349999999999994E-2</v>
      </c>
    </row>
    <row r="54" spans="14:19" x14ac:dyDescent="0.35">
      <c r="N54" s="19">
        <f ca="1"/>
        <v>34</v>
      </c>
      <c r="O54" s="20">
        <f ca="1"/>
        <v>44908</v>
      </c>
      <c r="P54" s="20">
        <f ca="1"/>
        <v>44909</v>
      </c>
      <c r="Q54" s="21">
        <f ca="1"/>
        <v>2.7397260273972603E-3</v>
      </c>
      <c r="R54" s="20">
        <f ca="1"/>
        <v>44908</v>
      </c>
      <c r="S54" s="18">
        <f ca="1"/>
        <v>6.8570000000000006E-2</v>
      </c>
    </row>
    <row r="55" spans="14:19" x14ac:dyDescent="0.35">
      <c r="N55" s="19">
        <f ca="1"/>
        <v>35</v>
      </c>
      <c r="O55" s="20">
        <f ca="1"/>
        <v>44909</v>
      </c>
      <c r="P55" s="20">
        <f ca="1"/>
        <v>44910</v>
      </c>
      <c r="Q55" s="21">
        <f ca="1"/>
        <v>2.7397260273972603E-3</v>
      </c>
      <c r="R55" s="20">
        <f ca="1"/>
        <v>44909</v>
      </c>
      <c r="S55" s="18">
        <f ca="1"/>
        <v>6.8559999999999996E-2</v>
      </c>
    </row>
    <row r="56" spans="14:19" x14ac:dyDescent="0.35">
      <c r="N56" s="19">
        <f ca="1"/>
        <v>36</v>
      </c>
      <c r="O56" s="20">
        <f ca="1"/>
        <v>44910</v>
      </c>
      <c r="P56" s="20">
        <f ca="1"/>
        <v>44914</v>
      </c>
      <c r="Q56" s="21">
        <f ca="1"/>
        <v>1.0958904109589041E-2</v>
      </c>
      <c r="R56" s="20">
        <f ca="1"/>
        <v>44910</v>
      </c>
      <c r="S56" s="18">
        <f ca="1"/>
        <v>6.855E-2</v>
      </c>
    </row>
    <row r="57" spans="14:19" x14ac:dyDescent="0.35">
      <c r="N57" s="19">
        <f ca="1"/>
        <v>37</v>
      </c>
      <c r="O57" s="20">
        <f ca="1"/>
        <v>44914</v>
      </c>
      <c r="P57" s="20">
        <f ca="1"/>
        <v>44915</v>
      </c>
      <c r="Q57" s="21">
        <f ca="1"/>
        <v>2.7397260273972603E-3</v>
      </c>
      <c r="R57" s="20">
        <f ca="1"/>
        <v>44914</v>
      </c>
      <c r="S57" s="18">
        <f ca="1"/>
        <v>6.8419999999999995E-2</v>
      </c>
    </row>
    <row r="58" spans="14:19" x14ac:dyDescent="0.35">
      <c r="N58" s="19">
        <f ca="1"/>
        <v>38</v>
      </c>
      <c r="O58" s="20">
        <f ca="1"/>
        <v>44915</v>
      </c>
      <c r="P58" s="20">
        <f ca="1"/>
        <v>44916</v>
      </c>
      <c r="Q58" s="21">
        <f ca="1"/>
        <v>2.7397260273972603E-3</v>
      </c>
      <c r="R58" s="20">
        <f ca="1"/>
        <v>44915</v>
      </c>
      <c r="S58" s="18">
        <f ca="1"/>
        <v>6.8390000000000006E-2</v>
      </c>
    </row>
    <row r="59" spans="14:19" x14ac:dyDescent="0.35">
      <c r="N59" s="19">
        <f ca="1"/>
        <v>39</v>
      </c>
      <c r="O59" s="20">
        <f ca="1"/>
        <v>44916</v>
      </c>
      <c r="P59" s="20">
        <f ca="1"/>
        <v>44917</v>
      </c>
      <c r="Q59" s="21">
        <f ca="1"/>
        <v>2.7397260273972603E-3</v>
      </c>
      <c r="R59" s="20">
        <f ca="1"/>
        <v>44916</v>
      </c>
      <c r="S59" s="18">
        <f ca="1"/>
        <v>6.8499999999999991E-2</v>
      </c>
    </row>
    <row r="60" spans="14:19" x14ac:dyDescent="0.35">
      <c r="N60" s="19">
        <f ca="1"/>
        <v>40</v>
      </c>
      <c r="O60" s="20">
        <f ca="1"/>
        <v>44917</v>
      </c>
      <c r="P60" s="20">
        <f ca="1"/>
        <v>44918</v>
      </c>
      <c r="Q60" s="21">
        <f ca="1"/>
        <v>2.7397260273972603E-3</v>
      </c>
      <c r="R60" s="20">
        <f ca="1"/>
        <v>44917</v>
      </c>
      <c r="S60" s="18">
        <f ca="1"/>
        <v>6.8379999999999996E-2</v>
      </c>
    </row>
    <row r="61" spans="14:19" x14ac:dyDescent="0.35">
      <c r="N61" s="19">
        <f ca="1"/>
        <v>41</v>
      </c>
      <c r="O61" s="20">
        <f ca="1"/>
        <v>44918</v>
      </c>
      <c r="P61" s="20">
        <f ca="1"/>
        <v>44923</v>
      </c>
      <c r="Q61" s="21">
        <f ca="1"/>
        <v>1.3698630136986301E-2</v>
      </c>
      <c r="R61" s="20">
        <f ca="1"/>
        <v>44918</v>
      </c>
      <c r="S61" s="18">
        <f ca="1"/>
        <v>6.8379999999999996E-2</v>
      </c>
    </row>
    <row r="62" spans="14:19" x14ac:dyDescent="0.35">
      <c r="N62" s="19">
        <f ca="1"/>
        <v>42</v>
      </c>
      <c r="O62" s="20">
        <f ca="1"/>
        <v>44923</v>
      </c>
      <c r="P62" s="20">
        <f ca="1"/>
        <v>44924</v>
      </c>
      <c r="Q62" s="21">
        <f ca="1"/>
        <v>2.7397260273972603E-3</v>
      </c>
      <c r="R62" s="20">
        <f ca="1"/>
        <v>44923</v>
      </c>
      <c r="S62" s="18">
        <f ca="1"/>
        <v>6.8470000000000003E-2</v>
      </c>
    </row>
    <row r="63" spans="14:19" x14ac:dyDescent="0.35">
      <c r="N63" s="19">
        <f ca="1"/>
        <v>43</v>
      </c>
      <c r="O63" s="20">
        <f ca="1"/>
        <v>44924</v>
      </c>
      <c r="P63" s="20">
        <f ca="1"/>
        <v>44925</v>
      </c>
      <c r="Q63" s="21">
        <f ca="1"/>
        <v>2.7397260273972603E-3</v>
      </c>
      <c r="R63" s="20">
        <f ca="1"/>
        <v>44924</v>
      </c>
      <c r="S63" s="18">
        <f ca="1"/>
        <v>6.8319999999999992E-2</v>
      </c>
    </row>
    <row r="64" spans="14:19" x14ac:dyDescent="0.35">
      <c r="N64" s="19">
        <f ca="1"/>
        <v>44</v>
      </c>
      <c r="O64" s="20">
        <f ca="1"/>
        <v>44925</v>
      </c>
      <c r="P64" s="20">
        <f ca="1"/>
        <v>44929</v>
      </c>
      <c r="Q64" s="21">
        <f ca="1"/>
        <v>1.0958904109589041E-2</v>
      </c>
      <c r="R64" s="20">
        <f ca="1"/>
        <v>44925</v>
      </c>
      <c r="S64" s="18">
        <f ca="1"/>
        <v>6.8209999999999993E-2</v>
      </c>
    </row>
    <row r="65" spans="14:19" x14ac:dyDescent="0.35">
      <c r="N65" s="19">
        <f ca="1"/>
        <v>45</v>
      </c>
      <c r="O65" s="20">
        <f ca="1"/>
        <v>44929</v>
      </c>
      <c r="P65" s="20">
        <f ca="1"/>
        <v>44930</v>
      </c>
      <c r="Q65" s="21">
        <f ca="1"/>
        <v>2.7397260273972603E-3</v>
      </c>
      <c r="R65" s="20">
        <f ca="1"/>
        <v>44929</v>
      </c>
      <c r="S65" s="18">
        <f ca="1"/>
        <v>6.831000000000001E-2</v>
      </c>
    </row>
    <row r="66" spans="14:19" x14ac:dyDescent="0.35">
      <c r="N66" s="19">
        <f ca="1"/>
        <v>46</v>
      </c>
      <c r="O66" s="20">
        <f ca="1"/>
        <v>44930</v>
      </c>
      <c r="P66" s="20">
        <f ca="1"/>
        <v>44931</v>
      </c>
      <c r="Q66" s="21">
        <f ca="1"/>
        <v>2.7397260273972603E-3</v>
      </c>
      <c r="R66" s="20">
        <f ca="1"/>
        <v>44930</v>
      </c>
      <c r="S66" s="18">
        <f ca="1"/>
        <v>6.8330000000000002E-2</v>
      </c>
    </row>
    <row r="67" spans="14:19" x14ac:dyDescent="0.35">
      <c r="N67" s="19">
        <f ca="1"/>
        <v>47</v>
      </c>
      <c r="O67" s="20">
        <f ca="1"/>
        <v>44931</v>
      </c>
      <c r="P67" s="20">
        <f ca="1"/>
        <v>44932</v>
      </c>
      <c r="Q67" s="21">
        <f ca="1"/>
        <v>2.7397260273972603E-3</v>
      </c>
      <c r="R67" s="20">
        <f ca="1"/>
        <v>44931</v>
      </c>
      <c r="S67" s="18">
        <f ca="1"/>
        <v>6.8330000000000002E-2</v>
      </c>
    </row>
    <row r="68" spans="14:19" x14ac:dyDescent="0.35">
      <c r="N68" s="19">
        <f ca="1"/>
        <v>48</v>
      </c>
      <c r="O68" s="20">
        <f ca="1"/>
        <v>44932</v>
      </c>
      <c r="P68" s="20">
        <f ca="1"/>
        <v>44935</v>
      </c>
      <c r="Q68" s="21">
        <f ca="1"/>
        <v>8.21917808219178E-3</v>
      </c>
      <c r="R68" s="20">
        <f ca="1"/>
        <v>44932</v>
      </c>
      <c r="S68" s="18">
        <f ca="1"/>
        <v>6.83E-2</v>
      </c>
    </row>
    <row r="69" spans="14:19" x14ac:dyDescent="0.35">
      <c r="N69" s="19">
        <f ca="1"/>
        <v>49</v>
      </c>
      <c r="O69" s="20">
        <f ca="1"/>
        <v>44935</v>
      </c>
      <c r="P69" s="20">
        <f ca="1"/>
        <v>44936</v>
      </c>
      <c r="Q69" s="21">
        <f ca="1"/>
        <v>2.7397260273972603E-3</v>
      </c>
      <c r="R69" s="20">
        <f ca="1"/>
        <v>44935</v>
      </c>
      <c r="S69" s="18">
        <f ca="1"/>
        <v>6.8229999999999999E-2</v>
      </c>
    </row>
    <row r="70" spans="14:19" x14ac:dyDescent="0.35">
      <c r="N70" s="19">
        <f ca="1"/>
        <v>50</v>
      </c>
      <c r="O70" s="20">
        <f ca="1"/>
        <v>44936</v>
      </c>
      <c r="P70" s="20">
        <f ca="1"/>
        <v>44937</v>
      </c>
      <c r="Q70" s="21">
        <f ca="1"/>
        <v>2.7397260273972603E-3</v>
      </c>
      <c r="R70" s="20">
        <f ca="1"/>
        <v>44936</v>
      </c>
      <c r="S70" s="18">
        <f ca="1"/>
        <v>6.831000000000001E-2</v>
      </c>
    </row>
    <row r="71" spans="14:19" x14ac:dyDescent="0.35">
      <c r="N71" s="19">
        <f ca="1"/>
        <v>51</v>
      </c>
      <c r="O71" s="20">
        <f ca="1"/>
        <v>44937</v>
      </c>
      <c r="P71" s="20">
        <f ca="1"/>
        <v>44938</v>
      </c>
      <c r="Q71" s="21">
        <f ca="1"/>
        <v>2.7397260273972603E-3</v>
      </c>
      <c r="R71" s="20">
        <f ca="1"/>
        <v>44937</v>
      </c>
      <c r="S71" s="18">
        <f ca="1"/>
        <v>6.8360000000000004E-2</v>
      </c>
    </row>
    <row r="72" spans="14:19" x14ac:dyDescent="0.35">
      <c r="N72" s="19">
        <f ca="1"/>
        <v>52</v>
      </c>
      <c r="O72" s="20">
        <f ca="1"/>
        <v>44938</v>
      </c>
      <c r="P72" s="20">
        <f ca="1"/>
        <v>44939</v>
      </c>
      <c r="Q72" s="21">
        <f ca="1"/>
        <v>2.7397260273972603E-3</v>
      </c>
      <c r="R72" s="20">
        <f ca="1"/>
        <v>44938</v>
      </c>
      <c r="S72" s="18">
        <f ca="1"/>
        <v>6.8610000000000004E-2</v>
      </c>
    </row>
    <row r="73" spans="14:19" x14ac:dyDescent="0.35">
      <c r="N73" s="19">
        <f ca="1"/>
        <v>53</v>
      </c>
      <c r="O73" s="20">
        <f ca="1"/>
        <v>44939</v>
      </c>
      <c r="P73" s="20">
        <f ca="1"/>
        <v>44942</v>
      </c>
      <c r="Q73" s="21">
        <f ca="1"/>
        <v>8.21917808219178E-3</v>
      </c>
      <c r="R73" s="20">
        <f ca="1"/>
        <v>44939</v>
      </c>
      <c r="S73" s="18">
        <f ca="1"/>
        <v>6.8390000000000006E-2</v>
      </c>
    </row>
    <row r="74" spans="14:19" x14ac:dyDescent="0.35">
      <c r="N74" s="19">
        <f ca="1"/>
        <v>54</v>
      </c>
      <c r="O74" s="20">
        <f ca="1"/>
        <v>44942</v>
      </c>
      <c r="P74" s="20">
        <f ca="1"/>
        <v>44943</v>
      </c>
      <c r="Q74" s="21">
        <f ca="1"/>
        <v>2.7397260273972603E-3</v>
      </c>
      <c r="R74" s="20">
        <f ca="1"/>
        <v>44942</v>
      </c>
      <c r="S74" s="18">
        <f ca="1"/>
        <v>6.8379999999999996E-2</v>
      </c>
    </row>
    <row r="75" spans="14:19" x14ac:dyDescent="0.35">
      <c r="N75" s="19">
        <f ca="1"/>
        <v>55</v>
      </c>
      <c r="O75" s="20">
        <f ca="1"/>
        <v>44943</v>
      </c>
      <c r="P75" s="20">
        <f ca="1"/>
        <v>44944</v>
      </c>
      <c r="Q75" s="21">
        <f ca="1"/>
        <v>2.7397260273972603E-3</v>
      </c>
      <c r="R75" s="20">
        <f ca="1"/>
        <v>44943</v>
      </c>
      <c r="S75" s="18">
        <f ca="1"/>
        <v>6.8400000000000002E-2</v>
      </c>
    </row>
    <row r="76" spans="14:19" x14ac:dyDescent="0.35">
      <c r="N76" s="19">
        <f ca="1"/>
        <v>56</v>
      </c>
      <c r="O76" s="20">
        <f ca="1"/>
        <v>44944</v>
      </c>
      <c r="P76" s="20">
        <f ca="1"/>
        <v>44945</v>
      </c>
      <c r="Q76" s="21">
        <f ca="1"/>
        <v>2.7397260273972603E-3</v>
      </c>
      <c r="R76" s="20">
        <f ca="1"/>
        <v>44944</v>
      </c>
      <c r="S76" s="18">
        <f ca="1"/>
        <v>6.8390000000000006E-2</v>
      </c>
    </row>
    <row r="77" spans="14:19" x14ac:dyDescent="0.35">
      <c r="N77" s="19">
        <f ca="1"/>
        <v>57</v>
      </c>
      <c r="O77" s="20">
        <f ca="1"/>
        <v>44945</v>
      </c>
      <c r="P77" s="20">
        <f ca="1"/>
        <v>44946</v>
      </c>
      <c r="Q77" s="21">
        <f ca="1"/>
        <v>2.7397260273972603E-3</v>
      </c>
      <c r="R77" s="20">
        <f ca="1"/>
        <v>44945</v>
      </c>
      <c r="S77" s="18">
        <f ca="1"/>
        <v>6.862E-2</v>
      </c>
    </row>
    <row r="78" spans="14:19" x14ac:dyDescent="0.35">
      <c r="N78" s="19">
        <f ca="1"/>
        <v>58</v>
      </c>
      <c r="O78" s="20">
        <f ca="1"/>
        <v>44946</v>
      </c>
      <c r="P78" s="20">
        <f ca="1"/>
        <v>44949</v>
      </c>
      <c r="Q78" s="21">
        <f ca="1"/>
        <v>8.21917808219178E-3</v>
      </c>
      <c r="R78" s="20">
        <f ca="1"/>
        <v>44946</v>
      </c>
      <c r="S78" s="18">
        <f ca="1"/>
        <v>6.8419999999999995E-2</v>
      </c>
    </row>
    <row r="79" spans="14:19" x14ac:dyDescent="0.35">
      <c r="N79" s="19">
        <f ca="1"/>
        <v>59</v>
      </c>
      <c r="O79" s="20">
        <f ca="1"/>
        <v>44949</v>
      </c>
      <c r="P79" s="20">
        <f ca="1"/>
        <v>44950</v>
      </c>
      <c r="Q79" s="21">
        <f ca="1"/>
        <v>2.7397260273972603E-3</v>
      </c>
      <c r="R79" s="20">
        <f ca="1"/>
        <v>44949</v>
      </c>
      <c r="S79" s="18">
        <f ca="1"/>
        <v>6.863000000000001E-2</v>
      </c>
    </row>
    <row r="80" spans="14:19" x14ac:dyDescent="0.35">
      <c r="N80" s="19">
        <f ca="1"/>
        <v>60</v>
      </c>
      <c r="O80" s="20">
        <f ca="1"/>
        <v>44950</v>
      </c>
      <c r="P80" s="20">
        <f ca="1"/>
        <v>44951</v>
      </c>
      <c r="Q80" s="21">
        <f ca="1"/>
        <v>2.7397260273972603E-3</v>
      </c>
      <c r="R80" s="20">
        <f ca="1"/>
        <v>44950</v>
      </c>
      <c r="S80" s="18">
        <f ca="1"/>
        <v>6.8650000000000003E-2</v>
      </c>
    </row>
    <row r="81" spans="14:19" x14ac:dyDescent="0.35">
      <c r="N81" s="19">
        <f ca="1"/>
        <v>61</v>
      </c>
      <c r="O81" s="20">
        <f ca="1"/>
        <v>44951</v>
      </c>
      <c r="P81" s="20">
        <f ca="1"/>
        <v>44952</v>
      </c>
      <c r="Q81" s="21">
        <f ca="1"/>
        <v>2.7397260273972603E-3</v>
      </c>
      <c r="R81" s="20">
        <f ca="1"/>
        <v>44951</v>
      </c>
      <c r="S81" s="18">
        <f ca="1"/>
        <v>6.8690000000000001E-2</v>
      </c>
    </row>
    <row r="82" spans="14:19" x14ac:dyDescent="0.35">
      <c r="N82" s="19">
        <f ca="1"/>
        <v>62</v>
      </c>
      <c r="O82" s="20">
        <f ca="1"/>
        <v>44952</v>
      </c>
      <c r="P82" s="20">
        <f ca="1"/>
        <v>44953</v>
      </c>
      <c r="Q82" s="21">
        <f ca="1"/>
        <v>2.7397260273972603E-3</v>
      </c>
      <c r="R82" s="20">
        <f ca="1"/>
        <v>44952</v>
      </c>
      <c r="S82" s="18">
        <f ca="1"/>
        <v>6.8650000000000003E-2</v>
      </c>
    </row>
    <row r="83" spans="14:19" x14ac:dyDescent="0.35">
      <c r="N83" s="19">
        <f ca="1"/>
        <v>63</v>
      </c>
      <c r="O83" s="20">
        <f ca="1"/>
        <v>44953</v>
      </c>
      <c r="P83" s="20">
        <f ca="1"/>
        <v>44956</v>
      </c>
      <c r="Q83" s="21">
        <f ca="1"/>
        <v>8.21917808219178E-3</v>
      </c>
      <c r="R83" s="20">
        <f ca="1"/>
        <v>44953</v>
      </c>
      <c r="S83" s="18">
        <f ca="1"/>
        <v>7.077E-2</v>
      </c>
    </row>
    <row r="84" spans="14:19" x14ac:dyDescent="0.35">
      <c r="N84" s="19">
        <f ca="1"/>
        <v>64</v>
      </c>
      <c r="O84" s="20">
        <f ca="1"/>
        <v>44956</v>
      </c>
      <c r="P84" s="20">
        <f ca="1"/>
        <v>44957</v>
      </c>
      <c r="Q84" s="21">
        <f ca="1"/>
        <v>2.7397260273972603E-3</v>
      </c>
      <c r="R84" s="20">
        <f ca="1"/>
        <v>44956</v>
      </c>
      <c r="S84" s="18">
        <f ca="1"/>
        <v>7.0209999999999995E-2</v>
      </c>
    </row>
    <row r="85" spans="14:19" x14ac:dyDescent="0.35">
      <c r="N85" s="19">
        <f ca="1"/>
        <v>65</v>
      </c>
      <c r="O85" s="20">
        <f ca="1"/>
        <v>44957</v>
      </c>
      <c r="P85" s="20">
        <f ca="1"/>
        <v>44958</v>
      </c>
      <c r="Q85" s="21">
        <f ca="1"/>
        <v>2.7397260273972603E-3</v>
      </c>
      <c r="R85" s="20">
        <f ca="1"/>
        <v>44957</v>
      </c>
      <c r="S85" s="18">
        <f ca="1"/>
        <v>7.0919999999999997E-2</v>
      </c>
    </row>
    <row r="86" spans="14:19" x14ac:dyDescent="0.35">
      <c r="N86" s="19">
        <f ca="1"/>
        <v>66</v>
      </c>
      <c r="O86" s="20">
        <f ca="1"/>
        <v>44958</v>
      </c>
      <c r="P86" s="20">
        <f ca="1"/>
        <v>44959</v>
      </c>
      <c r="Q86" s="21">
        <f ca="1"/>
        <v>2.7397260273972603E-3</v>
      </c>
      <c r="R86" s="20">
        <f ca="1"/>
        <v>44958</v>
      </c>
      <c r="S86" s="18">
        <f ca="1"/>
        <v>7.0910000000000001E-2</v>
      </c>
    </row>
    <row r="87" spans="14:19" x14ac:dyDescent="0.35">
      <c r="N87" s="19">
        <f ca="1"/>
        <v>67</v>
      </c>
      <c r="O87" s="20">
        <f ca="1"/>
        <v>44959</v>
      </c>
      <c r="P87" s="20">
        <f ca="1"/>
        <v>44960</v>
      </c>
      <c r="Q87" s="21">
        <f ca="1"/>
        <v>2.7397260273972603E-3</v>
      </c>
      <c r="R87" s="20">
        <f ca="1"/>
        <v>44959</v>
      </c>
      <c r="S87" s="18">
        <f ca="1"/>
        <v>7.1010000000000004E-2</v>
      </c>
    </row>
    <row r="88" spans="14:19" x14ac:dyDescent="0.35">
      <c r="N88" s="19">
        <f ca="1"/>
        <v>68</v>
      </c>
      <c r="O88" s="20">
        <f ca="1"/>
        <v>44960</v>
      </c>
      <c r="P88" s="20">
        <f ca="1"/>
        <v>44963</v>
      </c>
      <c r="Q88" s="21">
        <f ca="1"/>
        <v>8.21917808219178E-3</v>
      </c>
      <c r="R88" s="20">
        <f ca="1"/>
        <v>44960</v>
      </c>
      <c r="S88" s="18">
        <f ca="1"/>
        <v>7.1109999999999993E-2</v>
      </c>
    </row>
    <row r="89" spans="14:19" x14ac:dyDescent="0.35">
      <c r="N89" s="19">
        <f ca="1"/>
        <v>69</v>
      </c>
      <c r="O89" s="20">
        <f ca="1"/>
        <v>44963</v>
      </c>
      <c r="P89" s="20">
        <f ca="1"/>
        <v>44964</v>
      </c>
      <c r="Q89" s="21">
        <f ca="1"/>
        <v>2.7397260273972603E-3</v>
      </c>
      <c r="R89" s="20">
        <f ca="1"/>
        <v>44963</v>
      </c>
      <c r="S89" s="18">
        <f ca="1"/>
        <v>7.0989999999999998E-2</v>
      </c>
    </row>
    <row r="90" spans="14:19" x14ac:dyDescent="0.35">
      <c r="N90" s="19">
        <f ca="1"/>
        <v>70</v>
      </c>
      <c r="O90" s="20">
        <f ca="1"/>
        <v>44964</v>
      </c>
      <c r="P90" s="20">
        <f ca="1"/>
        <v>44965</v>
      </c>
      <c r="Q90" s="21">
        <f ca="1"/>
        <v>2.7397260273972603E-3</v>
      </c>
      <c r="R90" s="20">
        <f ca="1"/>
        <v>44964</v>
      </c>
      <c r="S90" s="18">
        <f ca="1"/>
        <v>7.0910000000000001E-2</v>
      </c>
    </row>
    <row r="91" spans="14:19" x14ac:dyDescent="0.35">
      <c r="N91" s="19">
        <f ca="1"/>
        <v>71</v>
      </c>
      <c r="O91" s="20">
        <f ca="1"/>
        <v>44965</v>
      </c>
      <c r="P91" s="20">
        <f ca="1"/>
        <v>44966</v>
      </c>
      <c r="Q91" s="21">
        <f ca="1"/>
        <v>2.7397260273972603E-3</v>
      </c>
      <c r="R91" s="20">
        <f ca="1"/>
        <v>44965</v>
      </c>
      <c r="S91" s="18">
        <f ca="1"/>
        <v>7.0870000000000002E-2</v>
      </c>
    </row>
    <row r="92" spans="14:19" x14ac:dyDescent="0.35">
      <c r="N92" s="19">
        <f ca="1"/>
        <v>72</v>
      </c>
      <c r="O92" s="20">
        <f ca="1"/>
        <v>44966</v>
      </c>
      <c r="P92" s="20">
        <f ca="1"/>
        <v>44967</v>
      </c>
      <c r="Q92" s="21">
        <f ca="1"/>
        <v>2.7397260273972603E-3</v>
      </c>
      <c r="R92" s="20">
        <f ca="1"/>
        <v>44966</v>
      </c>
      <c r="S92" s="18">
        <f ca="1"/>
        <v>7.0959999999999995E-2</v>
      </c>
    </row>
    <row r="93" spans="14:19" x14ac:dyDescent="0.35">
      <c r="N93" s="19">
        <f ca="1"/>
        <v>73</v>
      </c>
      <c r="O93" s="20">
        <f ca="1"/>
        <v>44967</v>
      </c>
      <c r="P93" s="20">
        <f ca="1"/>
        <v>44970</v>
      </c>
      <c r="Q93" s="21">
        <f ca="1"/>
        <v>8.21917808219178E-3</v>
      </c>
      <c r="R93" s="20">
        <f ca="1"/>
        <v>44967</v>
      </c>
      <c r="S93" s="18">
        <f ca="1"/>
        <v>7.0919999999999997E-2</v>
      </c>
    </row>
    <row r="94" spans="14:19" x14ac:dyDescent="0.35">
      <c r="N94" s="19">
        <f ca="1"/>
        <v>74</v>
      </c>
      <c r="O94" s="20">
        <f ca="1"/>
        <v>44970</v>
      </c>
      <c r="P94" s="20">
        <f ca="1"/>
        <v>44971</v>
      </c>
      <c r="Q94" s="21">
        <f ca="1"/>
        <v>2.7397260273972603E-3</v>
      </c>
      <c r="R94" s="20">
        <f ca="1"/>
        <v>44970</v>
      </c>
      <c r="S94" s="18">
        <f ca="1"/>
        <v>7.0980000000000001E-2</v>
      </c>
    </row>
    <row r="95" spans="14:19" x14ac:dyDescent="0.35">
      <c r="N95" s="19">
        <f ca="1"/>
        <v>75</v>
      </c>
      <c r="O95" s="20">
        <f ca="1"/>
        <v>44971</v>
      </c>
      <c r="P95" s="20">
        <f ca="1"/>
        <v>44972</v>
      </c>
      <c r="Q95" s="21">
        <f ca="1"/>
        <v>2.7397260273972603E-3</v>
      </c>
      <c r="R95" s="20">
        <f ca="1"/>
        <v>44971</v>
      </c>
      <c r="S95" s="18">
        <f ca="1"/>
        <v>7.0999999999999994E-2</v>
      </c>
    </row>
    <row r="96" spans="14:19" x14ac:dyDescent="0.35">
      <c r="N96" s="19">
        <f ca="1"/>
        <v>76</v>
      </c>
      <c r="O96" s="20">
        <f ca="1"/>
        <v>44972</v>
      </c>
      <c r="P96" s="20">
        <f ca="1"/>
        <v>44973</v>
      </c>
      <c r="Q96" s="21">
        <f ca="1"/>
        <v>2.7397260273972603E-3</v>
      </c>
      <c r="R96" s="20">
        <f ca="1"/>
        <v>44972</v>
      </c>
      <c r="S96" s="18">
        <f ca="1"/>
        <v>7.1040000000000006E-2</v>
      </c>
    </row>
    <row r="97" spans="14:19" x14ac:dyDescent="0.35">
      <c r="N97" s="19">
        <f ca="1"/>
        <v>77</v>
      </c>
      <c r="O97" s="20">
        <f ca="1"/>
        <v>44973</v>
      </c>
      <c r="P97" s="20">
        <f ca="1"/>
        <v>44974</v>
      </c>
      <c r="Q97" s="21">
        <f ca="1"/>
        <v>2.7397260273972603E-3</v>
      </c>
      <c r="R97" s="20">
        <f ca="1"/>
        <v>44973</v>
      </c>
      <c r="S97" s="18">
        <f ca="1"/>
        <v>7.0970000000000005E-2</v>
      </c>
    </row>
    <row r="98" spans="14:19" x14ac:dyDescent="0.35">
      <c r="N98" s="19">
        <f ca="1"/>
        <v>78</v>
      </c>
      <c r="O98" s="20">
        <f ca="1"/>
        <v>44974</v>
      </c>
      <c r="P98" s="20">
        <f ca="1"/>
        <v>44977</v>
      </c>
      <c r="Q98" s="21">
        <f ca="1"/>
        <v>8.21917808219178E-3</v>
      </c>
      <c r="R98" s="20">
        <f ca="1"/>
        <v>44974</v>
      </c>
      <c r="S98" s="18">
        <f ca="1"/>
        <v>7.0980000000000001E-2</v>
      </c>
    </row>
    <row r="99" spans="14:19" x14ac:dyDescent="0.35">
      <c r="N99" s="19">
        <f ca="1"/>
        <v>79</v>
      </c>
      <c r="O99" s="20">
        <f ca="1"/>
        <v>44977</v>
      </c>
      <c r="P99" s="20">
        <f ca="1"/>
        <v>44978</v>
      </c>
      <c r="Q99" s="21">
        <f ca="1"/>
        <v>2.7397260273972603E-3</v>
      </c>
      <c r="R99" s="20">
        <f ca="1"/>
        <v>44977</v>
      </c>
      <c r="S99" s="18">
        <f ca="1"/>
        <v>7.1059999999999998E-2</v>
      </c>
    </row>
    <row r="100" spans="14:19" x14ac:dyDescent="0.35">
      <c r="N100" s="19">
        <f ca="1"/>
        <v>80</v>
      </c>
      <c r="O100" s="20">
        <f ca="1"/>
        <v>44978</v>
      </c>
      <c r="P100" s="20">
        <f ca="1"/>
        <v>44979</v>
      </c>
      <c r="Q100" s="21">
        <f ca="1"/>
        <v>2.7397260273972603E-3</v>
      </c>
      <c r="R100" s="20">
        <f ca="1"/>
        <v>44978</v>
      </c>
      <c r="S100" s="18">
        <f ca="1"/>
        <v>7.0959999999999995E-2</v>
      </c>
    </row>
    <row r="101" spans="14:19" x14ac:dyDescent="0.35">
      <c r="N101" s="19">
        <f ca="1"/>
        <v>81</v>
      </c>
      <c r="O101" s="20">
        <f ca="1"/>
        <v>44979</v>
      </c>
      <c r="P101" s="20">
        <f ca="1"/>
        <v>44980</v>
      </c>
      <c r="Q101" s="21">
        <f ca="1"/>
        <v>2.7397260273972603E-3</v>
      </c>
      <c r="R101" s="20">
        <f ca="1"/>
        <v>44979</v>
      </c>
      <c r="S101" s="18">
        <f ca="1"/>
        <v>7.0940000000000003E-2</v>
      </c>
    </row>
    <row r="102" spans="14:19" x14ac:dyDescent="0.35">
      <c r="N102" s="19">
        <f ca="1"/>
        <v>82</v>
      </c>
      <c r="O102" s="20">
        <f ca="1"/>
        <v>44980</v>
      </c>
      <c r="P102" s="20">
        <f ca="1"/>
        <v>44981</v>
      </c>
      <c r="Q102" s="21">
        <f ca="1"/>
        <v>2.7397260273972603E-3</v>
      </c>
      <c r="R102" s="20">
        <f ca="1"/>
        <v>44980</v>
      </c>
      <c r="S102" s="18">
        <f ca="1"/>
        <v>7.107999999999999E-2</v>
      </c>
    </row>
    <row r="103" spans="14:19" x14ac:dyDescent="0.35">
      <c r="N103" s="19">
        <f ca="1"/>
        <v>83</v>
      </c>
      <c r="O103" s="20">
        <f ca="1"/>
        <v>44981</v>
      </c>
      <c r="P103" s="20">
        <f ca="1"/>
        <v>44984</v>
      </c>
      <c r="Q103" s="21">
        <f ca="1"/>
        <v>8.21917808219178E-3</v>
      </c>
      <c r="R103" s="20">
        <f ca="1"/>
        <v>44981</v>
      </c>
      <c r="S103" s="18">
        <f ca="1"/>
        <v>7.1010000000000004E-2</v>
      </c>
    </row>
    <row r="104" spans="14:19" x14ac:dyDescent="0.35">
      <c r="N104" s="19">
        <f ca="1"/>
        <v>84</v>
      </c>
      <c r="O104" s="20">
        <f ca="1"/>
        <v>44984</v>
      </c>
      <c r="P104" s="20">
        <f ca="1"/>
        <v>44985</v>
      </c>
      <c r="Q104" s="21">
        <f ca="1"/>
        <v>2.7397260273972603E-3</v>
      </c>
      <c r="R104" s="20">
        <f ca="1"/>
        <v>44984</v>
      </c>
      <c r="S104" s="18">
        <f ca="1"/>
        <v>7.0949999999999999E-2</v>
      </c>
    </row>
    <row r="105" spans="14:19" x14ac:dyDescent="0.35">
      <c r="N105" s="19">
        <f ca="1"/>
        <v>85</v>
      </c>
      <c r="O105" s="20">
        <f ca="1"/>
        <v>44985</v>
      </c>
      <c r="P105" s="20">
        <f ca="1"/>
        <v>44986</v>
      </c>
      <c r="Q105" s="21">
        <f ca="1"/>
        <v>2.7397260273972603E-3</v>
      </c>
      <c r="R105" s="20">
        <f ca="1"/>
        <v>44985</v>
      </c>
      <c r="S105" s="18">
        <f ca="1"/>
        <v>7.0980000000000001E-2</v>
      </c>
    </row>
    <row r="106" spans="14:19" x14ac:dyDescent="0.35">
      <c r="N106" s="19">
        <f ca="1"/>
        <v>86</v>
      </c>
      <c r="O106" s="20">
        <f ca="1"/>
        <v>44986</v>
      </c>
      <c r="P106" s="20">
        <f ca="1"/>
        <v>44987</v>
      </c>
      <c r="Q106" s="21">
        <f ca="1"/>
        <v>2.7397260273972603E-3</v>
      </c>
      <c r="R106" s="20">
        <f ca="1"/>
        <v>44986</v>
      </c>
      <c r="S106" s="18">
        <f ca="1"/>
        <v>7.0910000000000001E-2</v>
      </c>
    </row>
    <row r="107" spans="14:19" x14ac:dyDescent="0.35">
      <c r="N107" s="19">
        <f ca="1"/>
        <v>87</v>
      </c>
      <c r="O107" s="20">
        <f ca="1"/>
        <v>44987</v>
      </c>
      <c r="P107" s="20">
        <f ca="1"/>
        <v>44988</v>
      </c>
      <c r="Q107" s="21">
        <f ca="1"/>
        <v>2.7397260273972603E-3</v>
      </c>
      <c r="R107" s="20">
        <f ca="1"/>
        <v>44987</v>
      </c>
      <c r="S107" s="18">
        <f ca="1"/>
        <v>7.0910000000000001E-2</v>
      </c>
    </row>
    <row r="108" spans="14:19" x14ac:dyDescent="0.35">
      <c r="N108" s="19">
        <f ca="1"/>
        <v>88</v>
      </c>
      <c r="O108" s="20">
        <f ca="1"/>
        <v>44988</v>
      </c>
      <c r="P108" s="20">
        <f ca="1"/>
        <v>44991</v>
      </c>
      <c r="Q108" s="21">
        <f ca="1"/>
        <v>8.21917808219178E-3</v>
      </c>
      <c r="R108" s="20">
        <f ca="1"/>
        <v>44988</v>
      </c>
      <c r="S108" s="18">
        <f ca="1"/>
        <v>7.1050000000000002E-2</v>
      </c>
    </row>
    <row r="109" spans="14:19" x14ac:dyDescent="0.35">
      <c r="N109" s="19">
        <f ca="1"/>
        <v>89</v>
      </c>
      <c r="O109" s="20">
        <f ca="1"/>
        <v>44991</v>
      </c>
      <c r="P109" s="20">
        <f ca="1"/>
        <v>44992</v>
      </c>
      <c r="Q109" s="21">
        <f ca="1"/>
        <v>2.7397260273972603E-3</v>
      </c>
      <c r="R109" s="20">
        <f ca="1"/>
        <v>44991</v>
      </c>
      <c r="S109" s="18">
        <f ca="1"/>
        <v>7.0949999999999999E-2</v>
      </c>
    </row>
    <row r="110" spans="14:19" x14ac:dyDescent="0.35">
      <c r="N110" s="19">
        <f ca="1"/>
        <v>90</v>
      </c>
      <c r="O110" s="20">
        <f ca="1"/>
        <v>44992</v>
      </c>
      <c r="P110" s="20">
        <f ca="1"/>
        <v>44993</v>
      </c>
      <c r="Q110" s="21">
        <f ca="1"/>
        <v>2.7397260273972603E-3</v>
      </c>
      <c r="R110" s="20">
        <f ca="1"/>
        <v>44992</v>
      </c>
      <c r="S110" s="18">
        <f ca="1"/>
        <v>7.0870000000000002E-2</v>
      </c>
    </row>
    <row r="111" spans="14:19" x14ac:dyDescent="0.35">
      <c r="N111" s="19">
        <f ca="1"/>
        <v>91</v>
      </c>
      <c r="O111" s="20">
        <f ca="1"/>
        <v>44993</v>
      </c>
      <c r="P111" s="20">
        <f ca="1"/>
        <v>44994</v>
      </c>
      <c r="Q111" s="21">
        <f ca="1"/>
        <v>2.7397260273972603E-3</v>
      </c>
      <c r="R111" s="20">
        <f ca="1"/>
        <v>44993</v>
      </c>
      <c r="S111" s="18">
        <f ca="1"/>
        <v>7.0849999999999996E-2</v>
      </c>
    </row>
    <row r="112" spans="14:19" x14ac:dyDescent="0.35">
      <c r="N112" s="19">
        <f ca="1"/>
        <v>92</v>
      </c>
      <c r="O112" s="20">
        <f ca="1"/>
        <v>44994</v>
      </c>
      <c r="P112" s="20">
        <f ca="1"/>
        <v>44995</v>
      </c>
      <c r="Q112" s="21">
        <f ca="1"/>
        <v>2.7397260273972603E-3</v>
      </c>
      <c r="R112" s="20">
        <f ca="1"/>
        <v>44994</v>
      </c>
      <c r="S112" s="18">
        <f ca="1"/>
        <v>7.0879999999999999E-2</v>
      </c>
    </row>
    <row r="113" spans="14:19" x14ac:dyDescent="0.35">
      <c r="N113" s="19">
        <f ca="1"/>
        <v>93</v>
      </c>
      <c r="O113" s="20">
        <f ca="1"/>
        <v>44995</v>
      </c>
      <c r="P113" s="20">
        <f ca="1"/>
        <v>44998</v>
      </c>
      <c r="Q113" s="21">
        <f ca="1"/>
        <v>8.21917808219178E-3</v>
      </c>
      <c r="R113" s="20">
        <f ca="1"/>
        <v>44995</v>
      </c>
      <c r="S113" s="18">
        <f ca="1"/>
        <v>7.0890000000000009E-2</v>
      </c>
    </row>
    <row r="114" spans="14:19" x14ac:dyDescent="0.35">
      <c r="N114" s="19">
        <f ca="1"/>
        <v>94</v>
      </c>
      <c r="O114" s="20">
        <f ca="1"/>
        <v>44998</v>
      </c>
      <c r="P114" s="20">
        <f ca="1"/>
        <v>44999</v>
      </c>
      <c r="Q114" s="21">
        <f ca="1"/>
        <v>2.7397260273972603E-3</v>
      </c>
      <c r="R114" s="20">
        <f ca="1"/>
        <v>44998</v>
      </c>
      <c r="S114" s="18">
        <f ca="1"/>
        <v>7.0900000000000005E-2</v>
      </c>
    </row>
    <row r="115" spans="14:19" x14ac:dyDescent="0.35">
      <c r="N115" s="19">
        <f ca="1"/>
        <v>95</v>
      </c>
      <c r="O115" s="20">
        <f ca="1"/>
        <v>44999</v>
      </c>
      <c r="P115" s="20">
        <f ca="1"/>
        <v>45000</v>
      </c>
      <c r="Q115" s="21">
        <f ca="1"/>
        <v>2.7397260273972603E-3</v>
      </c>
      <c r="R115" s="20">
        <f ca="1"/>
        <v>44999</v>
      </c>
      <c r="S115" s="18">
        <f ca="1"/>
        <v>7.1340000000000001E-2</v>
      </c>
    </row>
    <row r="116" spans="14:19" x14ac:dyDescent="0.35">
      <c r="N116" s="19">
        <f ca="1"/>
        <v>96</v>
      </c>
      <c r="O116" s="20">
        <f ca="1"/>
        <v>45000</v>
      </c>
      <c r="P116" s="20">
        <f ca="1"/>
        <v>45001</v>
      </c>
      <c r="Q116" s="21">
        <f ca="1"/>
        <v>2.7397260273972603E-3</v>
      </c>
      <c r="R116" s="20">
        <f ca="1"/>
        <v>45000</v>
      </c>
      <c r="S116" s="18">
        <f ca="1"/>
        <v>7.0879999999999999E-2</v>
      </c>
    </row>
    <row r="117" spans="14:19" x14ac:dyDescent="0.35">
      <c r="N117" s="19">
        <f ca="1"/>
        <v>97</v>
      </c>
      <c r="O117" s="20">
        <f ca="1"/>
        <v>45001</v>
      </c>
      <c r="P117" s="20">
        <f ca="1"/>
        <v>45002</v>
      </c>
      <c r="Q117" s="21">
        <f ca="1"/>
        <v>2.7397260273972603E-3</v>
      </c>
      <c r="R117" s="20">
        <f ca="1"/>
        <v>45001</v>
      </c>
      <c r="S117" s="18">
        <f ca="1"/>
        <v>7.0870000000000002E-2</v>
      </c>
    </row>
    <row r="118" spans="14:19" x14ac:dyDescent="0.35">
      <c r="N118" s="19">
        <f ca="1"/>
        <v>98</v>
      </c>
      <c r="O118" s="20">
        <f ca="1"/>
        <v>45002</v>
      </c>
      <c r="P118" s="20">
        <f ca="1"/>
        <v>45005</v>
      </c>
      <c r="Q118" s="21">
        <f ca="1"/>
        <v>8.21917808219178E-3</v>
      </c>
      <c r="R118" s="20">
        <f ca="1"/>
        <v>45002</v>
      </c>
      <c r="S118" s="18">
        <f ca="1"/>
        <v>7.0870000000000002E-2</v>
      </c>
    </row>
    <row r="119" spans="14:19" x14ac:dyDescent="0.35">
      <c r="N119" s="19">
        <f ca="1"/>
        <v>99</v>
      </c>
      <c r="O119" s="20">
        <f ca="1"/>
        <v>45005</v>
      </c>
      <c r="P119" s="20">
        <f ca="1"/>
        <v>45007</v>
      </c>
      <c r="Q119" s="21">
        <f ca="1"/>
        <v>5.4794520547945206E-3</v>
      </c>
      <c r="R119" s="20">
        <f ca="1"/>
        <v>45005</v>
      </c>
      <c r="S119" s="18">
        <f ca="1"/>
        <v>7.0890000000000009E-2</v>
      </c>
    </row>
    <row r="120" spans="14:19" x14ac:dyDescent="0.35">
      <c r="N120" s="19">
        <f ca="1"/>
        <v>100</v>
      </c>
      <c r="O120" s="20">
        <f ca="1"/>
        <v>45007</v>
      </c>
      <c r="P120" s="20">
        <f ca="1"/>
        <v>45008</v>
      </c>
      <c r="Q120" s="21">
        <f ca="1"/>
        <v>2.7397260273972603E-3</v>
      </c>
      <c r="R120" s="20">
        <f ca="1"/>
        <v>45007</v>
      </c>
      <c r="S120" s="18">
        <f ca="1"/>
        <v>7.0980000000000001E-2</v>
      </c>
    </row>
    <row r="121" spans="14:19" x14ac:dyDescent="0.35">
      <c r="N121" s="19">
        <f ca="1"/>
        <v>101</v>
      </c>
      <c r="O121" s="20">
        <f ca="1"/>
        <v>45008</v>
      </c>
      <c r="P121" s="20">
        <f ca="1"/>
        <v>45009</v>
      </c>
      <c r="Q121" s="21">
        <f ca="1"/>
        <v>2.7397260273972603E-3</v>
      </c>
      <c r="R121" s="20">
        <f ca="1"/>
        <v>45008</v>
      </c>
      <c r="S121" s="18">
        <f ca="1"/>
        <v>7.0919999999999997E-2</v>
      </c>
    </row>
    <row r="122" spans="14:19" x14ac:dyDescent="0.35">
      <c r="N122" s="19">
        <f ca="1"/>
        <v>102</v>
      </c>
      <c r="O122" s="20">
        <f ca="1"/>
        <v>45009</v>
      </c>
      <c r="P122" s="20">
        <f ca="1"/>
        <v>45012</v>
      </c>
      <c r="Q122" s="21">
        <f ca="1"/>
        <v>8.21917808219178E-3</v>
      </c>
      <c r="R122" s="20">
        <f ca="1"/>
        <v>45009</v>
      </c>
      <c r="S122" s="18">
        <f ca="1"/>
        <v>7.0910000000000001E-2</v>
      </c>
    </row>
    <row r="123" spans="14:19" x14ac:dyDescent="0.35">
      <c r="N123" s="19">
        <f ca="1"/>
        <v>103</v>
      </c>
      <c r="O123" s="20">
        <f ca="1"/>
        <v>45012</v>
      </c>
      <c r="P123" s="20">
        <f ca="1"/>
        <v>45013</v>
      </c>
      <c r="Q123" s="21">
        <f ca="1"/>
        <v>2.7397260273972603E-3</v>
      </c>
      <c r="R123" s="20">
        <f ca="1"/>
        <v>45012</v>
      </c>
      <c r="S123" s="18">
        <f ca="1"/>
        <v>7.0910000000000001E-2</v>
      </c>
    </row>
    <row r="124" spans="14:19" x14ac:dyDescent="0.35">
      <c r="N124" s="19">
        <f ca="1"/>
        <v>104</v>
      </c>
      <c r="O124" s="20">
        <f ca="1"/>
        <v>45013</v>
      </c>
      <c r="P124" s="20">
        <f ca="1"/>
        <v>45014</v>
      </c>
      <c r="Q124" s="21">
        <f ca="1"/>
        <v>2.7397260273972603E-3</v>
      </c>
      <c r="R124" s="20">
        <f ca="1"/>
        <v>45013</v>
      </c>
      <c r="S124" s="18">
        <f ca="1"/>
        <v>7.0910000000000001E-2</v>
      </c>
    </row>
    <row r="125" spans="14:19" x14ac:dyDescent="0.35">
      <c r="N125" s="19">
        <f ca="1"/>
        <v>105</v>
      </c>
      <c r="O125" s="20">
        <f ca="1"/>
        <v>45014</v>
      </c>
      <c r="P125" s="20">
        <f ca="1"/>
        <v>45015</v>
      </c>
      <c r="Q125" s="21">
        <f ca="1"/>
        <v>2.7397260273972603E-3</v>
      </c>
      <c r="R125" s="20">
        <f ca="1"/>
        <v>45014</v>
      </c>
      <c r="S125" s="18">
        <f ca="1"/>
        <v>7.1010000000000004E-2</v>
      </c>
    </row>
    <row r="126" spans="14:19" x14ac:dyDescent="0.35">
      <c r="N126" s="19">
        <f ca="1"/>
        <v>106</v>
      </c>
      <c r="O126" s="20">
        <f ca="1"/>
        <v>45015</v>
      </c>
      <c r="P126" s="20">
        <f ca="1"/>
        <v>45016</v>
      </c>
      <c r="Q126" s="21">
        <f ca="1"/>
        <v>2.7397260273972603E-3</v>
      </c>
      <c r="R126" s="20">
        <f ca="1"/>
        <v>45015</v>
      </c>
      <c r="S126" s="18">
        <f ca="1"/>
        <v>7.0949999999999999E-2</v>
      </c>
    </row>
    <row r="127" spans="14:19" x14ac:dyDescent="0.35">
      <c r="N127" s="19">
        <f ca="1"/>
        <v>107</v>
      </c>
      <c r="O127" s="20">
        <f ca="1"/>
        <v>45016</v>
      </c>
      <c r="P127" s="20">
        <f ca="1"/>
        <v>45019</v>
      </c>
      <c r="Q127" s="21">
        <f ca="1"/>
        <v>8.21917808219178E-3</v>
      </c>
      <c r="R127" s="20">
        <f ca="1"/>
        <v>45016</v>
      </c>
      <c r="S127" s="18">
        <f ca="1"/>
        <v>7.5689999999999993E-2</v>
      </c>
    </row>
    <row r="128" spans="14:19" x14ac:dyDescent="0.35">
      <c r="N128" s="19">
        <f ca="1"/>
        <v>108</v>
      </c>
      <c r="O128" s="20">
        <f ca="1"/>
        <v>45019</v>
      </c>
      <c r="P128" s="20">
        <f ca="1"/>
        <v>45020</v>
      </c>
      <c r="Q128" s="21">
        <f ca="1"/>
        <v>2.7397260273972603E-3</v>
      </c>
      <c r="R128" s="20">
        <f ca="1"/>
        <v>45019</v>
      </c>
      <c r="S128" s="18">
        <f ca="1"/>
        <v>7.5859999999999997E-2</v>
      </c>
    </row>
    <row r="129" spans="14:19" x14ac:dyDescent="0.35">
      <c r="N129" s="19">
        <f ca="1"/>
        <v>109</v>
      </c>
      <c r="O129" s="20">
        <f ca="1"/>
        <v>45020</v>
      </c>
      <c r="P129" s="20">
        <f ca="1"/>
        <v>45021</v>
      </c>
      <c r="Q129" s="21">
        <f ca="1"/>
        <v>2.7397260273972603E-3</v>
      </c>
      <c r="R129" s="20">
        <f ca="1"/>
        <v>45020</v>
      </c>
      <c r="S129" s="18">
        <f ca="1"/>
        <v>7.5789999999999996E-2</v>
      </c>
    </row>
    <row r="130" spans="14:19" x14ac:dyDescent="0.35">
      <c r="N130" s="19">
        <f ca="1"/>
        <v>110</v>
      </c>
      <c r="O130" s="20">
        <f ca="1"/>
        <v>45021</v>
      </c>
      <c r="P130" s="20">
        <f ca="1"/>
        <v>45022</v>
      </c>
      <c r="Q130" s="21">
        <f ca="1"/>
        <v>2.7397260273972603E-3</v>
      </c>
      <c r="R130" s="20">
        <f ca="1"/>
        <v>45021</v>
      </c>
      <c r="S130" s="18">
        <f ca="1"/>
        <v>7.5800000000000006E-2</v>
      </c>
    </row>
    <row r="131" spans="14:19" x14ac:dyDescent="0.35">
      <c r="N131" s="19">
        <f ca="1"/>
        <v>111</v>
      </c>
      <c r="O131" s="20">
        <f ca="1"/>
        <v>45022</v>
      </c>
      <c r="P131" s="20">
        <f ca="1"/>
        <v>45027</v>
      </c>
      <c r="Q131" s="21">
        <f ca="1"/>
        <v>1.3698630136986301E-2</v>
      </c>
      <c r="R131" s="20">
        <f ca="1"/>
        <v>45022</v>
      </c>
      <c r="S131" s="18">
        <f ca="1"/>
        <v>7.578E-2</v>
      </c>
    </row>
    <row r="132" spans="14:19" x14ac:dyDescent="0.35">
      <c r="N132" s="19">
        <f ca="1"/>
        <v>112</v>
      </c>
      <c r="O132" s="20">
        <f ca="1"/>
        <v>45027</v>
      </c>
      <c r="P132" s="20">
        <f ca="1"/>
        <v>45028</v>
      </c>
      <c r="Q132" s="21">
        <f ca="1"/>
        <v>2.7397260273972603E-3</v>
      </c>
      <c r="R132" s="20">
        <f ca="1"/>
        <v>45027</v>
      </c>
      <c r="S132" s="18">
        <f ca="1"/>
        <v>7.5740000000000002E-2</v>
      </c>
    </row>
    <row r="133" spans="14:19" x14ac:dyDescent="0.35">
      <c r="N133" s="19">
        <f ca="1"/>
        <v>113</v>
      </c>
      <c r="O133" s="20">
        <f ca="1"/>
        <v>45028</v>
      </c>
      <c r="P133" s="20">
        <f ca="1"/>
        <v>45029</v>
      </c>
      <c r="Q133" s="21">
        <f ca="1"/>
        <v>2.7397260273972603E-3</v>
      </c>
      <c r="R133" s="20">
        <f ca="1"/>
        <v>45028</v>
      </c>
      <c r="S133" s="18">
        <f ca="1"/>
        <v>7.5730000000000006E-2</v>
      </c>
    </row>
    <row r="134" spans="14:19" x14ac:dyDescent="0.35">
      <c r="N134" s="19">
        <f ca="1"/>
        <v>114</v>
      </c>
      <c r="O134" s="20">
        <f ca="1"/>
        <v>45029</v>
      </c>
      <c r="P134" s="20">
        <f ca="1"/>
        <v>45030</v>
      </c>
      <c r="Q134" s="21">
        <f ca="1"/>
        <v>2.7397260273972603E-3</v>
      </c>
      <c r="R134" s="20">
        <f ca="1"/>
        <v>45029</v>
      </c>
      <c r="S134" s="18">
        <f ca="1"/>
        <v>7.5819999999999999E-2</v>
      </c>
    </row>
    <row r="135" spans="14:19" x14ac:dyDescent="0.35">
      <c r="N135" s="19">
        <f ca="1"/>
        <v>115</v>
      </c>
      <c r="O135" s="20">
        <f ca="1"/>
        <v>45030</v>
      </c>
      <c r="P135" s="20">
        <f ca="1"/>
        <v>45033</v>
      </c>
      <c r="Q135" s="21">
        <f ca="1"/>
        <v>8.21917808219178E-3</v>
      </c>
      <c r="R135" s="20">
        <f ca="1"/>
        <v>45030</v>
      </c>
      <c r="S135" s="18">
        <f ca="1"/>
        <v>7.5850000000000001E-2</v>
      </c>
    </row>
    <row r="136" spans="14:19" x14ac:dyDescent="0.35">
      <c r="N136" s="19">
        <f ca="1"/>
        <v>116</v>
      </c>
      <c r="O136" s="20">
        <f ca="1"/>
        <v>45033</v>
      </c>
      <c r="P136" s="20">
        <f ca="1"/>
        <v>45034</v>
      </c>
      <c r="Q136" s="21">
        <f ca="1"/>
        <v>2.7397260273972603E-3</v>
      </c>
      <c r="R136" s="20">
        <f ca="1"/>
        <v>45033</v>
      </c>
      <c r="S136" s="18">
        <f ca="1"/>
        <v>7.5880000000000003E-2</v>
      </c>
    </row>
    <row r="137" spans="14:19" x14ac:dyDescent="0.35">
      <c r="N137" s="19">
        <f ca="1"/>
        <v>117</v>
      </c>
      <c r="O137" s="20">
        <f ca="1"/>
        <v>45034</v>
      </c>
      <c r="P137" s="20">
        <f ca="1"/>
        <v>45035</v>
      </c>
      <c r="Q137" s="21">
        <f ca="1"/>
        <v>2.7397260273972603E-3</v>
      </c>
      <c r="R137" s="20">
        <f ca="1"/>
        <v>45034</v>
      </c>
      <c r="S137" s="18">
        <f ca="1"/>
        <v>7.5910000000000005E-2</v>
      </c>
    </row>
    <row r="138" spans="14:19" x14ac:dyDescent="0.35">
      <c r="N138" s="19">
        <f ca="1"/>
        <v>118</v>
      </c>
      <c r="O138" s="20">
        <f ca="1"/>
        <v>45035</v>
      </c>
      <c r="P138" s="20">
        <f ca="1"/>
        <v>45036</v>
      </c>
      <c r="Q138" s="21">
        <f ca="1"/>
        <v>2.7397260273972603E-3</v>
      </c>
      <c r="R138" s="20">
        <f ca="1"/>
        <v>45035</v>
      </c>
      <c r="S138" s="18">
        <f ca="1"/>
        <v>7.5899999999999995E-2</v>
      </c>
    </row>
    <row r="139" spans="14:19" x14ac:dyDescent="0.35">
      <c r="N139" s="19">
        <f ca="1"/>
        <v>119</v>
      </c>
      <c r="O139" s="20">
        <f ca="1"/>
        <v>45036</v>
      </c>
      <c r="P139" s="20">
        <f ca="1"/>
        <v>45037</v>
      </c>
      <c r="Q139" s="21">
        <f ca="1"/>
        <v>2.7397260273972603E-3</v>
      </c>
      <c r="R139" s="20">
        <f ca="1"/>
        <v>45036</v>
      </c>
      <c r="S139" s="18">
        <f ca="1"/>
        <v>7.5899999999999995E-2</v>
      </c>
    </row>
    <row r="140" spans="14:19" x14ac:dyDescent="0.35">
      <c r="N140" s="19">
        <f ca="1"/>
        <v>120</v>
      </c>
      <c r="O140" s="20">
        <f ca="1"/>
        <v>45037</v>
      </c>
      <c r="P140" s="20">
        <f ca="1"/>
        <v>45040</v>
      </c>
      <c r="Q140" s="21">
        <f ca="1"/>
        <v>8.21917808219178E-3</v>
      </c>
      <c r="R140" s="20">
        <f ca="1"/>
        <v>45037</v>
      </c>
      <c r="S140" s="18">
        <f ca="1"/>
        <v>7.5399999999999995E-2</v>
      </c>
    </row>
    <row r="141" spans="14:19" x14ac:dyDescent="0.35">
      <c r="N141" s="19">
        <f ca="1"/>
        <v>121</v>
      </c>
      <c r="O141" s="20">
        <f ca="1"/>
        <v>45040</v>
      </c>
      <c r="P141" s="20">
        <f ca="1"/>
        <v>45041</v>
      </c>
      <c r="Q141" s="21">
        <f ca="1"/>
        <v>2.7397260273972603E-3</v>
      </c>
      <c r="R141" s="20">
        <f ca="1"/>
        <v>45040</v>
      </c>
      <c r="S141" s="18">
        <f ca="1"/>
        <v>7.597000000000001E-2</v>
      </c>
    </row>
    <row r="142" spans="14:19" x14ac:dyDescent="0.35">
      <c r="N142" s="19">
        <f ca="1"/>
        <v>122</v>
      </c>
      <c r="O142" s="20">
        <f ca="1"/>
        <v>45041</v>
      </c>
      <c r="P142" s="20">
        <f ca="1"/>
        <v>45042</v>
      </c>
      <c r="Q142" s="21">
        <f ca="1"/>
        <v>2.7397260273972603E-3</v>
      </c>
      <c r="R142" s="20">
        <f ca="1"/>
        <v>45041</v>
      </c>
      <c r="S142" s="18">
        <f ca="1"/>
        <v>7.5910000000000005E-2</v>
      </c>
    </row>
    <row r="143" spans="14:19" x14ac:dyDescent="0.35">
      <c r="N143" s="19">
        <f ca="1"/>
        <v>123</v>
      </c>
      <c r="O143" s="20">
        <f ca="1"/>
        <v>45042</v>
      </c>
      <c r="P143" s="20">
        <f ca="1"/>
        <v>45044</v>
      </c>
      <c r="Q143" s="21">
        <f ca="1"/>
        <v>5.4794520547945206E-3</v>
      </c>
      <c r="R143" s="20">
        <f ca="1"/>
        <v>45042</v>
      </c>
      <c r="S143" s="18">
        <f ca="1"/>
        <v>7.5940000000000007E-2</v>
      </c>
    </row>
    <row r="144" spans="14:19" x14ac:dyDescent="0.35">
      <c r="N144" s="19"/>
      <c r="O144" s="20"/>
      <c r="P144" s="20"/>
      <c r="Q144" s="21"/>
      <c r="R144" s="20"/>
      <c r="S144" s="18"/>
    </row>
    <row r="145" spans="14:19" x14ac:dyDescent="0.35">
      <c r="N145" s="19"/>
      <c r="O145" s="20"/>
      <c r="P145" s="20"/>
      <c r="Q145" s="21"/>
      <c r="R145" s="20"/>
      <c r="S145" s="18"/>
    </row>
    <row r="146" spans="14:19" x14ac:dyDescent="0.35">
      <c r="N146" s="19"/>
      <c r="O146" s="20"/>
      <c r="P146" s="20"/>
      <c r="Q146" s="21"/>
      <c r="R146" s="20"/>
      <c r="S146" s="18"/>
    </row>
    <row r="147" spans="14:19" x14ac:dyDescent="0.35">
      <c r="N147" s="19"/>
      <c r="O147" s="20"/>
      <c r="P147" s="20"/>
      <c r="Q147" s="21"/>
      <c r="R147" s="20"/>
      <c r="S147" s="18"/>
    </row>
    <row r="148" spans="14:19" x14ac:dyDescent="0.35">
      <c r="N148" s="19"/>
      <c r="O148" s="20"/>
      <c r="P148" s="20"/>
      <c r="Q148" s="21"/>
      <c r="R148" s="20"/>
      <c r="S148" s="18"/>
    </row>
    <row r="149" spans="14:19" x14ac:dyDescent="0.35">
      <c r="N149" s="19"/>
      <c r="O149" s="20"/>
      <c r="P149" s="20"/>
      <c r="Q149" s="21"/>
      <c r="R149" s="20"/>
      <c r="S149" s="18"/>
    </row>
    <row r="150" spans="14:19" x14ac:dyDescent="0.35">
      <c r="N150" s="19"/>
      <c r="O150" s="20"/>
      <c r="P150" s="20"/>
      <c r="Q150" s="21"/>
      <c r="R150" s="20"/>
      <c r="S150" s="18"/>
    </row>
    <row r="151" spans="14:19" x14ac:dyDescent="0.35">
      <c r="N151" s="19"/>
      <c r="O151" s="20"/>
      <c r="P151" s="20"/>
      <c r="Q151" s="21"/>
      <c r="R151" s="20"/>
      <c r="S151" s="18"/>
    </row>
    <row r="152" spans="14:19" x14ac:dyDescent="0.35">
      <c r="N152" s="19"/>
      <c r="O152" s="20"/>
      <c r="P152" s="20"/>
      <c r="Q152" s="21"/>
      <c r="R152" s="20"/>
      <c r="S152" s="18"/>
    </row>
    <row r="153" spans="14:19" x14ac:dyDescent="0.35">
      <c r="N153" s="19"/>
      <c r="O153" s="20"/>
      <c r="P153" s="20"/>
      <c r="Q153" s="21"/>
      <c r="R153" s="20"/>
      <c r="S153" s="18"/>
    </row>
    <row r="154" spans="14:19" x14ac:dyDescent="0.35">
      <c r="N154" s="19"/>
      <c r="O154" s="20"/>
      <c r="P154" s="20"/>
      <c r="Q154" s="21"/>
      <c r="R154" s="20"/>
      <c r="S154" s="18"/>
    </row>
    <row r="155" spans="14:19" x14ac:dyDescent="0.35">
      <c r="N155" s="19"/>
      <c r="O155" s="20"/>
      <c r="P155" s="20"/>
      <c r="Q155" s="21"/>
      <c r="R155" s="20"/>
      <c r="S155" s="18"/>
    </row>
    <row r="156" spans="14:19" x14ac:dyDescent="0.35">
      <c r="N156" s="19"/>
      <c r="O156" s="20"/>
      <c r="P156" s="20"/>
      <c r="Q156" s="21"/>
      <c r="R156" s="20"/>
      <c r="S156" s="18"/>
    </row>
    <row r="157" spans="14:19" x14ac:dyDescent="0.35">
      <c r="N157" s="19"/>
      <c r="O157" s="20"/>
      <c r="P157" s="20"/>
      <c r="Q157" s="21"/>
      <c r="R157" s="20"/>
      <c r="S157" s="18"/>
    </row>
    <row r="158" spans="14:19" x14ac:dyDescent="0.35">
      <c r="N158" s="19"/>
      <c r="O158" s="20"/>
      <c r="P158" s="20"/>
      <c r="Q158" s="21"/>
      <c r="R158" s="20"/>
      <c r="S158" s="18"/>
    </row>
    <row r="159" spans="14:19" x14ac:dyDescent="0.35">
      <c r="N159" s="19"/>
      <c r="O159" s="20"/>
      <c r="P159" s="20"/>
      <c r="Q159" s="21"/>
      <c r="R159" s="20"/>
      <c r="S159" s="18"/>
    </row>
    <row r="160" spans="14:19" x14ac:dyDescent="0.35">
      <c r="N160" s="19"/>
      <c r="O160" s="20"/>
      <c r="P160" s="20"/>
      <c r="Q160" s="21"/>
      <c r="R160" s="20"/>
      <c r="S160" s="18"/>
    </row>
    <row r="161" spans="14:19" x14ac:dyDescent="0.35">
      <c r="N161" s="19"/>
      <c r="O161" s="20"/>
      <c r="P161" s="20"/>
      <c r="Q161" s="21"/>
      <c r="R161" s="20"/>
      <c r="S161" s="18"/>
    </row>
    <row r="162" spans="14:19" x14ac:dyDescent="0.35">
      <c r="N162" s="19"/>
      <c r="O162" s="20"/>
      <c r="P162" s="20"/>
      <c r="Q162" s="21"/>
      <c r="R162" s="20"/>
      <c r="S162" s="18"/>
    </row>
    <row r="163" spans="14:19" x14ac:dyDescent="0.35">
      <c r="N163" s="19"/>
      <c r="O163" s="20"/>
      <c r="P163" s="20"/>
      <c r="Q163" s="21"/>
      <c r="R163" s="20"/>
      <c r="S163" s="18"/>
    </row>
    <row r="164" spans="14:19" x14ac:dyDescent="0.35">
      <c r="N164" s="19"/>
      <c r="O164" s="20"/>
      <c r="P164" s="20"/>
      <c r="Q164" s="21"/>
      <c r="R164" s="20"/>
      <c r="S164" s="18"/>
    </row>
    <row r="165" spans="14:19" x14ac:dyDescent="0.35">
      <c r="N165" s="19"/>
      <c r="O165" s="20"/>
      <c r="P165" s="20"/>
      <c r="Q165" s="21"/>
      <c r="R165" s="20"/>
      <c r="S165" s="18"/>
    </row>
    <row r="166" spans="14:19" x14ac:dyDescent="0.35">
      <c r="N166" s="19"/>
      <c r="O166" s="20"/>
      <c r="P166" s="20"/>
      <c r="Q166" s="21"/>
      <c r="R166" s="20"/>
      <c r="S166" s="18"/>
    </row>
    <row r="167" spans="14:19" x14ac:dyDescent="0.35">
      <c r="N167" s="19"/>
      <c r="O167" s="20"/>
      <c r="P167" s="20"/>
      <c r="Q167" s="21"/>
      <c r="R167" s="20"/>
      <c r="S167" s="18"/>
    </row>
    <row r="168" spans="14:19" x14ac:dyDescent="0.35">
      <c r="N168" s="19"/>
      <c r="O168" s="20"/>
      <c r="P168" s="20"/>
      <c r="Q168" s="21"/>
      <c r="R168" s="20"/>
      <c r="S168" s="18"/>
    </row>
    <row r="169" spans="14:19" x14ac:dyDescent="0.35">
      <c r="N169" s="19"/>
      <c r="O169" s="20"/>
      <c r="P169" s="20"/>
      <c r="Q169" s="21"/>
      <c r="R169" s="20"/>
      <c r="S169" s="18"/>
    </row>
    <row r="170" spans="14:19" x14ac:dyDescent="0.35">
      <c r="N170" s="19"/>
      <c r="O170" s="20"/>
      <c r="P170" s="20"/>
      <c r="Q170" s="21"/>
      <c r="R170" s="20"/>
      <c r="S170" s="18"/>
    </row>
    <row r="171" spans="14:19" x14ac:dyDescent="0.35">
      <c r="N171" s="19"/>
      <c r="O171" s="20"/>
      <c r="P171" s="20"/>
      <c r="Q171" s="21"/>
      <c r="R171" s="20"/>
      <c r="S171" s="18"/>
    </row>
    <row r="172" spans="14:19" x14ac:dyDescent="0.35">
      <c r="N172" s="19"/>
      <c r="O172" s="20"/>
      <c r="P172" s="20"/>
      <c r="Q172" s="21"/>
      <c r="R172" s="20"/>
      <c r="S172" s="18"/>
    </row>
    <row r="173" spans="14:19" x14ac:dyDescent="0.35">
      <c r="N173" s="19"/>
      <c r="O173" s="20"/>
      <c r="P173" s="20"/>
      <c r="Q173" s="21"/>
      <c r="R173" s="20"/>
      <c r="S173" s="18"/>
    </row>
    <row r="174" spans="14:19" x14ac:dyDescent="0.35">
      <c r="N174" s="19"/>
      <c r="O174" s="20"/>
      <c r="P174" s="20"/>
      <c r="Q174" s="21"/>
      <c r="R174" s="20"/>
      <c r="S174" s="18"/>
    </row>
    <row r="175" spans="14:19" x14ac:dyDescent="0.35">
      <c r="N175" s="19"/>
      <c r="O175" s="20"/>
      <c r="P175" s="20"/>
      <c r="Q175" s="21"/>
      <c r="R175" s="20"/>
      <c r="S175" s="18"/>
    </row>
    <row r="176" spans="14:19" x14ac:dyDescent="0.35">
      <c r="N176" s="19"/>
      <c r="O176" s="20"/>
      <c r="P176" s="20"/>
      <c r="Q176" s="21"/>
      <c r="R176" s="20"/>
      <c r="S176" s="18"/>
    </row>
    <row r="177" spans="14:19" x14ac:dyDescent="0.35">
      <c r="N177" s="19"/>
      <c r="O177" s="20"/>
      <c r="P177" s="20"/>
      <c r="Q177" s="21"/>
      <c r="R177" s="20"/>
      <c r="S177" s="18"/>
    </row>
    <row r="178" spans="14:19" x14ac:dyDescent="0.35">
      <c r="N178" s="19"/>
      <c r="O178" s="20"/>
      <c r="P178" s="20"/>
      <c r="Q178" s="21"/>
      <c r="R178" s="20"/>
      <c r="S178" s="18"/>
    </row>
    <row r="179" spans="14:19" x14ac:dyDescent="0.35">
      <c r="N179" s="19"/>
      <c r="O179" s="20"/>
      <c r="P179" s="20"/>
      <c r="Q179" s="21"/>
      <c r="R179" s="20"/>
      <c r="S179" s="18"/>
    </row>
    <row r="180" spans="14:19" x14ac:dyDescent="0.35">
      <c r="N180" s="19"/>
      <c r="O180" s="20"/>
      <c r="P180" s="20"/>
      <c r="Q180" s="21"/>
      <c r="R180" s="20"/>
      <c r="S180" s="18"/>
    </row>
    <row r="181" spans="14:19" x14ac:dyDescent="0.35">
      <c r="N181" s="19"/>
      <c r="O181" s="20"/>
      <c r="P181" s="20"/>
      <c r="Q181" s="21"/>
      <c r="R181" s="20"/>
      <c r="S181" s="18"/>
    </row>
    <row r="182" spans="14:19" x14ac:dyDescent="0.35">
      <c r="N182" s="19"/>
      <c r="O182" s="20"/>
      <c r="P182" s="20"/>
      <c r="Q182" s="21"/>
      <c r="R182" s="20"/>
      <c r="S182" s="18"/>
    </row>
    <row r="183" spans="14:19" x14ac:dyDescent="0.35">
      <c r="N183" s="19"/>
      <c r="O183" s="20"/>
      <c r="P183" s="20"/>
      <c r="Q183" s="21"/>
      <c r="R183" s="20"/>
      <c r="S183" s="18"/>
    </row>
    <row r="184" spans="14:19" x14ac:dyDescent="0.35">
      <c r="N184" s="19"/>
      <c r="O184" s="20"/>
      <c r="P184" s="20"/>
      <c r="Q184" s="21"/>
      <c r="R184" s="20"/>
      <c r="S184" s="18"/>
    </row>
    <row r="185" spans="14:19" x14ac:dyDescent="0.35">
      <c r="N185" s="19"/>
      <c r="O185" s="20"/>
      <c r="P185" s="20"/>
      <c r="Q185" s="21"/>
      <c r="R185" s="20"/>
      <c r="S185" s="18"/>
    </row>
    <row r="186" spans="14:19" x14ac:dyDescent="0.35">
      <c r="N186" s="19"/>
      <c r="O186" s="20"/>
      <c r="P186" s="20"/>
      <c r="Q186" s="21"/>
      <c r="R186" s="20"/>
      <c r="S186" s="18"/>
    </row>
    <row r="187" spans="14:19" x14ac:dyDescent="0.35">
      <c r="N187" s="19"/>
      <c r="O187" s="20"/>
      <c r="P187" s="20"/>
      <c r="Q187" s="21"/>
      <c r="R187" s="20"/>
      <c r="S187" s="18"/>
    </row>
    <row r="188" spans="14:19" x14ac:dyDescent="0.35">
      <c r="N188" s="19"/>
      <c r="O188" s="20"/>
      <c r="P188" s="20"/>
      <c r="Q188" s="21"/>
      <c r="R188" s="20"/>
      <c r="S188" s="18"/>
    </row>
    <row r="189" spans="14:19" x14ac:dyDescent="0.35">
      <c r="N189" s="19"/>
      <c r="O189" s="20"/>
      <c r="P189" s="20"/>
      <c r="Q189" s="21"/>
      <c r="R189" s="20"/>
      <c r="S189" s="18"/>
    </row>
    <row r="190" spans="14:19" x14ac:dyDescent="0.35">
      <c r="N190" s="19"/>
      <c r="O190" s="20"/>
      <c r="P190" s="20"/>
      <c r="Q190" s="21"/>
      <c r="R190" s="20"/>
      <c r="S190" s="18"/>
    </row>
    <row r="191" spans="14:19" x14ac:dyDescent="0.35">
      <c r="N191" s="19"/>
      <c r="O191" s="20"/>
      <c r="P191" s="20"/>
      <c r="Q191" s="21"/>
      <c r="R191" s="20"/>
      <c r="S191" s="18"/>
    </row>
    <row r="192" spans="14:19" x14ac:dyDescent="0.35">
      <c r="N192" s="19"/>
      <c r="O192" s="20"/>
      <c r="P192" s="20"/>
      <c r="Q192" s="21"/>
      <c r="R192" s="20"/>
      <c r="S192" s="18"/>
    </row>
    <row r="193" spans="14:19" x14ac:dyDescent="0.35">
      <c r="N193" s="19"/>
      <c r="O193" s="20"/>
      <c r="P193" s="20"/>
      <c r="Q193" s="21"/>
      <c r="R193" s="20"/>
      <c r="S193" s="18"/>
    </row>
    <row r="194" spans="14:19" x14ac:dyDescent="0.35">
      <c r="N194" s="19"/>
      <c r="O194" s="20"/>
      <c r="P194" s="20"/>
      <c r="Q194" s="21"/>
      <c r="R194" s="20"/>
      <c r="S194" s="18"/>
    </row>
    <row r="195" spans="14:19" x14ac:dyDescent="0.35">
      <c r="N195" s="19"/>
      <c r="O195" s="20"/>
      <c r="P195" s="20"/>
      <c r="Q195" s="21"/>
      <c r="R195" s="20"/>
      <c r="S195" s="18"/>
    </row>
    <row r="196" spans="14:19" x14ac:dyDescent="0.35">
      <c r="N196" s="19"/>
      <c r="O196" s="20"/>
      <c r="P196" s="20"/>
      <c r="Q196" s="21"/>
      <c r="R196" s="20"/>
      <c r="S196" s="18"/>
    </row>
    <row r="197" spans="14:19" x14ac:dyDescent="0.35">
      <c r="N197" s="19"/>
      <c r="O197" s="20"/>
      <c r="P197" s="20"/>
      <c r="Q197" s="21"/>
      <c r="R197" s="20"/>
      <c r="S197" s="18"/>
    </row>
    <row r="198" spans="14:19" x14ac:dyDescent="0.35">
      <c r="N198" s="19"/>
      <c r="O198" s="20"/>
      <c r="P198" s="20"/>
      <c r="Q198" s="21"/>
      <c r="R198" s="20"/>
      <c r="S198" s="18"/>
    </row>
    <row r="199" spans="14:19" x14ac:dyDescent="0.35">
      <c r="N199" s="19"/>
      <c r="O199" s="20"/>
      <c r="P199" s="20"/>
      <c r="Q199" s="21"/>
      <c r="R199" s="20"/>
      <c r="S199" s="18"/>
    </row>
    <row r="200" spans="14:19" x14ac:dyDescent="0.35">
      <c r="N200" s="19"/>
      <c r="O200" s="20"/>
      <c r="P200" s="20"/>
      <c r="Q200" s="21"/>
      <c r="R200" s="20"/>
      <c r="S200" s="18"/>
    </row>
    <row r="201" spans="14:19" x14ac:dyDescent="0.35">
      <c r="N201" s="19"/>
      <c r="O201" s="20"/>
      <c r="P201" s="20"/>
      <c r="Q201" s="21"/>
      <c r="R201" s="20"/>
      <c r="S201" s="18"/>
    </row>
    <row r="202" spans="14:19" x14ac:dyDescent="0.35">
      <c r="N202" s="19"/>
      <c r="O202" s="20"/>
      <c r="P202" s="20"/>
      <c r="Q202" s="21"/>
      <c r="R202" s="20"/>
      <c r="S202" s="18"/>
    </row>
    <row r="203" spans="14:19" x14ac:dyDescent="0.35">
      <c r="N203" s="19"/>
      <c r="O203" s="20"/>
      <c r="P203" s="20"/>
      <c r="Q203" s="21"/>
      <c r="R203" s="20"/>
      <c r="S203" s="18"/>
    </row>
    <row r="204" spans="14:19" x14ac:dyDescent="0.35">
      <c r="N204" s="19"/>
      <c r="O204" s="20"/>
      <c r="P204" s="20"/>
      <c r="Q204" s="21"/>
      <c r="R204" s="20"/>
      <c r="S204" s="18"/>
    </row>
    <row r="205" spans="14:19" x14ac:dyDescent="0.35">
      <c r="N205" s="19"/>
      <c r="O205" s="20"/>
      <c r="P205" s="20"/>
      <c r="Q205" s="21"/>
      <c r="R205" s="20"/>
      <c r="S205" s="18"/>
    </row>
    <row r="206" spans="14:19" x14ac:dyDescent="0.35">
      <c r="N206" s="19"/>
      <c r="O206" s="20"/>
      <c r="P206" s="20"/>
      <c r="Q206" s="21"/>
      <c r="R206" s="20"/>
      <c r="S206" s="18"/>
    </row>
    <row r="207" spans="14:19" x14ac:dyDescent="0.35">
      <c r="N207" s="19"/>
      <c r="O207" s="20"/>
      <c r="P207" s="20"/>
      <c r="Q207" s="21"/>
      <c r="R207" s="20"/>
      <c r="S207" s="18"/>
    </row>
    <row r="208" spans="14:19" x14ac:dyDescent="0.35">
      <c r="N208" s="19"/>
      <c r="O208" s="20"/>
      <c r="P208" s="20"/>
      <c r="Q208" s="21"/>
      <c r="R208" s="20"/>
      <c r="S208" s="18"/>
    </row>
    <row r="209" spans="14:19" x14ac:dyDescent="0.35">
      <c r="N209" s="19"/>
      <c r="O209" s="20"/>
      <c r="P209" s="20"/>
      <c r="Q209" s="21"/>
      <c r="R209" s="20"/>
      <c r="S209" s="18"/>
    </row>
    <row r="210" spans="14:19" x14ac:dyDescent="0.35">
      <c r="N210" s="19"/>
      <c r="O210" s="20"/>
      <c r="P210" s="20"/>
      <c r="Q210" s="21"/>
      <c r="R210" s="20"/>
      <c r="S210" s="18"/>
    </row>
    <row r="211" spans="14:19" x14ac:dyDescent="0.35">
      <c r="N211" s="19"/>
      <c r="O211" s="20"/>
      <c r="P211" s="20"/>
      <c r="Q211" s="21"/>
      <c r="R211" s="20"/>
      <c r="S211" s="18"/>
    </row>
    <row r="212" spans="14:19" x14ac:dyDescent="0.35">
      <c r="N212" s="19"/>
      <c r="O212" s="20"/>
      <c r="P212" s="20"/>
      <c r="Q212" s="21"/>
      <c r="R212" s="20"/>
      <c r="S212" s="18"/>
    </row>
    <row r="213" spans="14:19" x14ac:dyDescent="0.35">
      <c r="N213" s="19"/>
      <c r="O213" s="20"/>
      <c r="P213" s="20"/>
      <c r="Q213" s="21"/>
      <c r="R213" s="20"/>
      <c r="S213" s="18"/>
    </row>
    <row r="214" spans="14:19" x14ac:dyDescent="0.35">
      <c r="N214" s="19"/>
      <c r="O214" s="20"/>
      <c r="P214" s="20"/>
      <c r="Q214" s="21"/>
      <c r="R214" s="20"/>
      <c r="S214" s="18"/>
    </row>
    <row r="215" spans="14:19" x14ac:dyDescent="0.35">
      <c r="N215" s="19"/>
      <c r="O215" s="20"/>
      <c r="P215" s="20"/>
      <c r="Q215" s="21"/>
      <c r="R215" s="20"/>
      <c r="S215" s="18"/>
    </row>
    <row r="216" spans="14:19" x14ac:dyDescent="0.35">
      <c r="N216" s="19"/>
      <c r="O216" s="20"/>
      <c r="P216" s="20"/>
      <c r="Q216" s="21"/>
      <c r="R216" s="20"/>
      <c r="S216" s="18"/>
    </row>
    <row r="217" spans="14:19" x14ac:dyDescent="0.35">
      <c r="N217" s="19"/>
      <c r="O217" s="20"/>
      <c r="P217" s="20"/>
      <c r="Q217" s="21"/>
      <c r="R217" s="20"/>
      <c r="S217" s="18"/>
    </row>
    <row r="218" spans="14:19" x14ac:dyDescent="0.35">
      <c r="N218" s="19"/>
      <c r="O218" s="20"/>
      <c r="P218" s="20"/>
      <c r="Q218" s="21"/>
      <c r="R218" s="20"/>
      <c r="S218" s="18"/>
    </row>
    <row r="219" spans="14:19" x14ac:dyDescent="0.35">
      <c r="N219" s="19"/>
      <c r="O219" s="20"/>
      <c r="P219" s="20"/>
      <c r="Q219" s="21"/>
      <c r="R219" s="20"/>
      <c r="S219" s="18"/>
    </row>
    <row r="220" spans="14:19" x14ac:dyDescent="0.35">
      <c r="N220" s="19"/>
      <c r="O220" s="20"/>
      <c r="P220" s="20"/>
      <c r="Q220" s="21"/>
      <c r="R220" s="20"/>
      <c r="S220" s="18"/>
    </row>
    <row r="221" spans="14:19" x14ac:dyDescent="0.35">
      <c r="N221" s="19"/>
      <c r="O221" s="20"/>
      <c r="P221" s="20"/>
      <c r="Q221" s="21"/>
      <c r="R221" s="20"/>
      <c r="S221" s="18"/>
    </row>
    <row r="222" spans="14:19" x14ac:dyDescent="0.35">
      <c r="N222" s="19"/>
      <c r="O222" s="20"/>
      <c r="P222" s="20"/>
      <c r="Q222" s="21"/>
      <c r="R222" s="20"/>
      <c r="S222" s="18"/>
    </row>
    <row r="223" spans="14:19" x14ac:dyDescent="0.35">
      <c r="N223" s="19"/>
      <c r="O223" s="20"/>
      <c r="P223" s="20"/>
      <c r="Q223" s="21"/>
      <c r="R223" s="20"/>
      <c r="S223" s="18"/>
    </row>
    <row r="224" spans="14:19" x14ac:dyDescent="0.35">
      <c r="N224" s="19"/>
      <c r="O224" s="20"/>
      <c r="P224" s="20"/>
      <c r="Q224" s="21"/>
      <c r="R224" s="20"/>
      <c r="S224" s="18"/>
    </row>
    <row r="225" spans="14:19" x14ac:dyDescent="0.35">
      <c r="N225" s="19"/>
      <c r="O225" s="20"/>
      <c r="P225" s="20"/>
      <c r="Q225" s="21"/>
      <c r="R225" s="20"/>
      <c r="S225" s="18"/>
    </row>
    <row r="226" spans="14:19" x14ac:dyDescent="0.35">
      <c r="N226" s="19"/>
      <c r="O226" s="20"/>
      <c r="P226" s="20"/>
      <c r="Q226" s="21"/>
      <c r="R226" s="20"/>
      <c r="S226" s="18"/>
    </row>
    <row r="227" spans="14:19" x14ac:dyDescent="0.35">
      <c r="N227" s="19"/>
      <c r="O227" s="20"/>
      <c r="P227" s="20"/>
      <c r="Q227" s="21"/>
      <c r="R227" s="20"/>
      <c r="S227" s="18"/>
    </row>
    <row r="228" spans="14:19" x14ac:dyDescent="0.35">
      <c r="N228" s="19"/>
      <c r="O228" s="20"/>
      <c r="P228" s="20"/>
      <c r="Q228" s="21"/>
      <c r="R228" s="20"/>
      <c r="S228" s="18"/>
    </row>
    <row r="229" spans="14:19" x14ac:dyDescent="0.35">
      <c r="N229" s="19"/>
      <c r="O229" s="20"/>
      <c r="P229" s="20"/>
      <c r="Q229" s="21"/>
      <c r="R229" s="20"/>
      <c r="S229" s="18"/>
    </row>
    <row r="230" spans="14:19" x14ac:dyDescent="0.35">
      <c r="N230" s="19"/>
      <c r="O230" s="20"/>
      <c r="P230" s="20"/>
      <c r="Q230" s="21"/>
      <c r="R230" s="20"/>
      <c r="S230" s="18"/>
    </row>
    <row r="231" spans="14:19" x14ac:dyDescent="0.35">
      <c r="N231" s="19"/>
      <c r="O231" s="20"/>
      <c r="P231" s="20"/>
      <c r="Q231" s="21"/>
      <c r="R231" s="20"/>
      <c r="S231" s="18"/>
    </row>
    <row r="232" spans="14:19" x14ac:dyDescent="0.35">
      <c r="N232" s="19"/>
      <c r="O232" s="20"/>
      <c r="P232" s="20"/>
      <c r="Q232" s="21"/>
      <c r="R232" s="20"/>
      <c r="S232" s="18"/>
    </row>
    <row r="233" spans="14:19" x14ac:dyDescent="0.35">
      <c r="N233" s="19"/>
      <c r="O233" s="20"/>
      <c r="P233" s="20"/>
      <c r="Q233" s="21"/>
      <c r="R233" s="20"/>
      <c r="S233" s="18"/>
    </row>
    <row r="234" spans="14:19" x14ac:dyDescent="0.35">
      <c r="N234" s="19"/>
      <c r="O234" s="20"/>
      <c r="P234" s="20"/>
      <c r="Q234" s="21"/>
      <c r="R234" s="20"/>
      <c r="S234" s="18"/>
    </row>
    <row r="235" spans="14:19" x14ac:dyDescent="0.35">
      <c r="N235" s="19"/>
      <c r="O235" s="20"/>
      <c r="P235" s="20"/>
      <c r="Q235" s="21"/>
      <c r="R235" s="20"/>
      <c r="S235" s="18"/>
    </row>
    <row r="236" spans="14:19" x14ac:dyDescent="0.35">
      <c r="N236" s="19"/>
      <c r="O236" s="20"/>
      <c r="P236" s="20"/>
      <c r="Q236" s="21"/>
      <c r="R236" s="20"/>
      <c r="S236" s="18"/>
    </row>
    <row r="237" spans="14:19" x14ac:dyDescent="0.35">
      <c r="N237" s="19"/>
      <c r="O237" s="20"/>
      <c r="P237" s="20"/>
      <c r="Q237" s="21"/>
      <c r="R237" s="20"/>
      <c r="S237" s="18"/>
    </row>
    <row r="238" spans="14:19" x14ac:dyDescent="0.35">
      <c r="N238" s="19"/>
      <c r="O238" s="20"/>
      <c r="P238" s="20"/>
      <c r="Q238" s="21"/>
      <c r="R238" s="20"/>
      <c r="S238" s="18"/>
    </row>
    <row r="239" spans="14:19" x14ac:dyDescent="0.35">
      <c r="N239" s="19"/>
      <c r="O239" s="20"/>
      <c r="P239" s="20"/>
      <c r="Q239" s="21"/>
      <c r="R239" s="20"/>
      <c r="S239" s="18"/>
    </row>
    <row r="240" spans="14:19" x14ac:dyDescent="0.35">
      <c r="N240" s="19"/>
      <c r="O240" s="20"/>
      <c r="P240" s="20"/>
      <c r="Q240" s="21"/>
      <c r="R240" s="20"/>
      <c r="S240" s="18"/>
    </row>
    <row r="241" spans="14:19" x14ac:dyDescent="0.35">
      <c r="N241" s="19"/>
      <c r="O241" s="20"/>
      <c r="P241" s="20"/>
      <c r="Q241" s="21"/>
      <c r="R241" s="20"/>
      <c r="S241" s="18"/>
    </row>
    <row r="242" spans="14:19" x14ac:dyDescent="0.35">
      <c r="N242" s="19"/>
      <c r="O242" s="20"/>
      <c r="P242" s="20"/>
      <c r="Q242" s="21"/>
      <c r="R242" s="20"/>
      <c r="S242" s="18"/>
    </row>
    <row r="243" spans="14:19" x14ac:dyDescent="0.35">
      <c r="N243" s="19"/>
      <c r="O243" s="20"/>
      <c r="P243" s="20"/>
      <c r="Q243" s="21"/>
      <c r="R243" s="20"/>
      <c r="S243" s="18"/>
    </row>
    <row r="244" spans="14:19" x14ac:dyDescent="0.35">
      <c r="N244" s="19"/>
      <c r="O244" s="20"/>
      <c r="P244" s="20"/>
      <c r="Q244" s="21"/>
      <c r="R244" s="20"/>
      <c r="S244" s="18"/>
    </row>
    <row r="245" spans="14:19" x14ac:dyDescent="0.35">
      <c r="N245" s="19"/>
      <c r="O245" s="20"/>
      <c r="P245" s="20"/>
      <c r="Q245" s="21"/>
      <c r="R245" s="20"/>
      <c r="S245" s="18"/>
    </row>
    <row r="246" spans="14:19" x14ac:dyDescent="0.35">
      <c r="N246" s="19"/>
      <c r="O246" s="20"/>
      <c r="P246" s="20"/>
      <c r="Q246" s="21"/>
      <c r="R246" s="20"/>
      <c r="S246" s="18"/>
    </row>
    <row r="247" spans="14:19" x14ac:dyDescent="0.35">
      <c r="N247" s="19"/>
      <c r="O247" s="20"/>
      <c r="P247" s="20"/>
      <c r="Q247" s="21"/>
      <c r="R247" s="20"/>
      <c r="S247" s="18"/>
    </row>
    <row r="248" spans="14:19" x14ac:dyDescent="0.35">
      <c r="N248" s="19"/>
      <c r="O248" s="20"/>
      <c r="P248" s="20"/>
      <c r="Q248" s="21"/>
      <c r="R248" s="20"/>
      <c r="S248" s="18"/>
    </row>
    <row r="249" spans="14:19" x14ac:dyDescent="0.35">
      <c r="N249" s="19"/>
      <c r="O249" s="20"/>
      <c r="P249" s="20"/>
      <c r="Q249" s="21"/>
      <c r="R249" s="20"/>
      <c r="S249" s="18"/>
    </row>
    <row r="250" spans="14:19" x14ac:dyDescent="0.35">
      <c r="N250" s="19"/>
      <c r="O250" s="20"/>
      <c r="P250" s="20"/>
      <c r="Q250" s="21"/>
      <c r="R250" s="20"/>
      <c r="S250" s="18"/>
    </row>
    <row r="251" spans="14:19" x14ac:dyDescent="0.35">
      <c r="N251" s="19"/>
      <c r="O251" s="20"/>
      <c r="P251" s="20"/>
      <c r="Q251" s="21"/>
      <c r="R251" s="20"/>
      <c r="S251" s="18"/>
    </row>
    <row r="252" spans="14:19" x14ac:dyDescent="0.35">
      <c r="N252" s="19"/>
      <c r="O252" s="20"/>
      <c r="P252" s="20"/>
      <c r="Q252" s="21"/>
      <c r="R252" s="20"/>
      <c r="S252" s="18"/>
    </row>
    <row r="253" spans="14:19" x14ac:dyDescent="0.35">
      <c r="N253" s="19"/>
      <c r="O253" s="20"/>
      <c r="P253" s="20"/>
      <c r="Q253" s="21"/>
      <c r="R253" s="20"/>
      <c r="S253" s="18"/>
    </row>
    <row r="254" spans="14:19" x14ac:dyDescent="0.35">
      <c r="N254" s="19"/>
      <c r="O254" s="20"/>
      <c r="P254" s="20"/>
      <c r="Q254" s="21"/>
      <c r="R254" s="20"/>
      <c r="S254" s="18"/>
    </row>
    <row r="255" spans="14:19" x14ac:dyDescent="0.35">
      <c r="N255" s="19"/>
      <c r="O255" s="20"/>
      <c r="P255" s="20"/>
      <c r="Q255" s="21"/>
      <c r="R255" s="20"/>
      <c r="S255" s="18"/>
    </row>
    <row r="256" spans="14:19" x14ac:dyDescent="0.35">
      <c r="N256" s="19"/>
      <c r="O256" s="20"/>
      <c r="P256" s="20"/>
      <c r="Q256" s="21"/>
      <c r="R256" s="20"/>
      <c r="S256" s="18"/>
    </row>
    <row r="257" spans="14:19" x14ac:dyDescent="0.35">
      <c r="N257" s="19"/>
      <c r="O257" s="20"/>
      <c r="P257" s="20"/>
      <c r="Q257" s="21"/>
      <c r="R257" s="20"/>
      <c r="S257" s="18"/>
    </row>
    <row r="258" spans="14:19" x14ac:dyDescent="0.35">
      <c r="N258" s="19"/>
      <c r="O258" s="20"/>
      <c r="P258" s="20"/>
      <c r="Q258" s="21"/>
      <c r="R258" s="20"/>
      <c r="S258" s="18"/>
    </row>
    <row r="259" spans="14:19" x14ac:dyDescent="0.35">
      <c r="N259" s="19"/>
      <c r="O259" s="20"/>
      <c r="P259" s="20"/>
      <c r="Q259" s="21"/>
      <c r="R259" s="20"/>
      <c r="S259" s="18"/>
    </row>
    <row r="260" spans="14:19" x14ac:dyDescent="0.35">
      <c r="N260" s="19"/>
      <c r="O260" s="20"/>
      <c r="P260" s="20"/>
      <c r="Q260" s="21"/>
      <c r="R260" s="20"/>
      <c r="S260" s="18"/>
    </row>
    <row r="261" spans="14:19" x14ac:dyDescent="0.35">
      <c r="N261" s="19"/>
      <c r="O261" s="20"/>
      <c r="P261" s="20"/>
      <c r="Q261" s="21"/>
      <c r="R261" s="20"/>
      <c r="S261" s="18"/>
    </row>
    <row r="262" spans="14:19" x14ac:dyDescent="0.35">
      <c r="N262" s="19"/>
      <c r="O262" s="20"/>
      <c r="P262" s="20"/>
      <c r="Q262" s="21"/>
      <c r="R262" s="20"/>
      <c r="S262" s="18"/>
    </row>
    <row r="263" spans="14:19" x14ac:dyDescent="0.35">
      <c r="N263" s="19"/>
      <c r="O263" s="20"/>
      <c r="P263" s="20"/>
      <c r="Q263" s="21"/>
      <c r="R263" s="20"/>
      <c r="S263" s="18"/>
    </row>
    <row r="264" spans="14:19" x14ac:dyDescent="0.35">
      <c r="N264" s="19"/>
      <c r="O264" s="20"/>
      <c r="P264" s="20"/>
      <c r="Q264" s="21"/>
      <c r="R264" s="20"/>
      <c r="S264" s="18"/>
    </row>
    <row r="265" spans="14:19" x14ac:dyDescent="0.35">
      <c r="N265" s="19"/>
      <c r="O265" s="20"/>
      <c r="P265" s="20"/>
      <c r="Q265" s="21"/>
      <c r="R265" s="20"/>
      <c r="S265" s="18"/>
    </row>
    <row r="266" spans="14:19" x14ac:dyDescent="0.35">
      <c r="N266" s="19"/>
      <c r="O266" s="20"/>
      <c r="P266" s="20"/>
      <c r="Q266" s="21"/>
      <c r="R266" s="20"/>
      <c r="S266" s="18"/>
    </row>
    <row r="267" spans="14:19" x14ac:dyDescent="0.35">
      <c r="N267" s="19"/>
      <c r="O267" s="20"/>
      <c r="P267" s="20"/>
      <c r="Q267" s="21"/>
      <c r="R267" s="20"/>
      <c r="S267" s="18"/>
    </row>
    <row r="268" spans="14:19" x14ac:dyDescent="0.35">
      <c r="N268" s="19"/>
      <c r="O268" s="20"/>
      <c r="P268" s="20"/>
      <c r="Q268" s="21"/>
      <c r="R268" s="20"/>
      <c r="S268" s="18"/>
    </row>
    <row r="269" spans="14:19" x14ac:dyDescent="0.35">
      <c r="N269" s="19"/>
      <c r="O269" s="20"/>
      <c r="P269" s="20"/>
      <c r="Q269" s="21"/>
      <c r="R269" s="20"/>
      <c r="S269" s="18"/>
    </row>
    <row r="270" spans="14:19" x14ac:dyDescent="0.35">
      <c r="N270" s="19"/>
      <c r="O270" s="20"/>
      <c r="P270" s="20"/>
      <c r="Q270" s="21"/>
      <c r="R270" s="20"/>
      <c r="S270" s="18"/>
    </row>
    <row r="271" spans="14:19" x14ac:dyDescent="0.35">
      <c r="N271" s="19"/>
      <c r="O271" s="20"/>
      <c r="P271" s="20"/>
      <c r="Q271" s="21"/>
      <c r="R271" s="20"/>
      <c r="S271" s="18"/>
    </row>
    <row r="272" spans="14:19" x14ac:dyDescent="0.35">
      <c r="N272" s="19"/>
      <c r="O272" s="20"/>
      <c r="P272" s="20"/>
      <c r="Q272" s="21"/>
      <c r="R272" s="20"/>
      <c r="S272" s="18"/>
    </row>
    <row r="273" spans="14:19" x14ac:dyDescent="0.35">
      <c r="N273" s="19"/>
      <c r="O273" s="20"/>
      <c r="P273" s="20"/>
      <c r="Q273" s="21"/>
      <c r="R273" s="20"/>
      <c r="S273" s="18"/>
    </row>
    <row r="274" spans="14:19" x14ac:dyDescent="0.35">
      <c r="N274" s="19"/>
      <c r="O274" s="20"/>
      <c r="P274" s="20"/>
      <c r="Q274" s="21"/>
      <c r="R274" s="20"/>
      <c r="S274" s="18"/>
    </row>
    <row r="275" spans="14:19" x14ac:dyDescent="0.35">
      <c r="N275" s="19"/>
      <c r="O275" s="20"/>
      <c r="P275" s="20"/>
      <c r="Q275" s="21"/>
      <c r="R275" s="20"/>
      <c r="S275" s="18"/>
    </row>
    <row r="276" spans="14:19" x14ac:dyDescent="0.35">
      <c r="N276" s="19"/>
      <c r="O276" s="20"/>
      <c r="P276" s="20"/>
      <c r="Q276" s="21"/>
      <c r="R276" s="20"/>
      <c r="S276" s="18"/>
    </row>
    <row r="277" spans="14:19" x14ac:dyDescent="0.35">
      <c r="N277" s="19"/>
      <c r="O277" s="20"/>
      <c r="P277" s="20"/>
      <c r="Q277" s="21"/>
      <c r="R277" s="20"/>
      <c r="S277" s="18"/>
    </row>
    <row r="278" spans="14:19" x14ac:dyDescent="0.35">
      <c r="N278" s="19"/>
      <c r="O278" s="20"/>
      <c r="P278" s="20"/>
      <c r="Q278" s="21"/>
      <c r="R278" s="20"/>
      <c r="S278" s="18"/>
    </row>
    <row r="279" spans="14:19" x14ac:dyDescent="0.35">
      <c r="N279" s="19"/>
      <c r="O279" s="20"/>
      <c r="P279" s="20"/>
      <c r="Q279" s="21"/>
      <c r="R279" s="20"/>
      <c r="S279" s="18"/>
    </row>
    <row r="280" spans="14:19" x14ac:dyDescent="0.35">
      <c r="N280" s="19"/>
      <c r="O280" s="20"/>
      <c r="P280" s="20"/>
      <c r="Q280" s="21"/>
      <c r="R280" s="20"/>
      <c r="S280" s="18"/>
    </row>
    <row r="281" spans="14:19" x14ac:dyDescent="0.35">
      <c r="N281" s="19"/>
      <c r="O281" s="20"/>
      <c r="P281" s="20"/>
      <c r="Q281" s="21"/>
      <c r="R281" s="20"/>
      <c r="S281" s="18"/>
    </row>
    <row r="282" spans="14:19" x14ac:dyDescent="0.35">
      <c r="N282" s="19"/>
      <c r="O282" s="20"/>
      <c r="P282" s="20"/>
      <c r="Q282" s="21"/>
      <c r="R282" s="20"/>
      <c r="S282" s="18"/>
    </row>
    <row r="283" spans="14:19" x14ac:dyDescent="0.35">
      <c r="N283" s="19"/>
      <c r="O283" s="20"/>
      <c r="P283" s="20"/>
      <c r="Q283" s="21"/>
      <c r="R283" s="20"/>
      <c r="S283" s="18"/>
    </row>
    <row r="284" spans="14:19" x14ac:dyDescent="0.35">
      <c r="N284" s="19"/>
      <c r="O284" s="20"/>
      <c r="P284" s="20"/>
      <c r="Q284" s="21"/>
      <c r="R284" s="20"/>
      <c r="S284" s="18"/>
    </row>
    <row r="285" spans="14:19" x14ac:dyDescent="0.35">
      <c r="N285" s="19"/>
      <c r="O285" s="20"/>
      <c r="P285" s="20"/>
      <c r="Q285" s="21"/>
      <c r="R285" s="20"/>
      <c r="S285" s="18"/>
    </row>
    <row r="286" spans="14:19" x14ac:dyDescent="0.35">
      <c r="N286" s="19"/>
      <c r="O286" s="20"/>
      <c r="P286" s="20"/>
      <c r="Q286" s="21"/>
      <c r="R286" s="20"/>
      <c r="S286" s="18"/>
    </row>
    <row r="287" spans="14:19" x14ac:dyDescent="0.35">
      <c r="N287" s="19"/>
      <c r="O287" s="20"/>
      <c r="P287" s="20"/>
      <c r="Q287" s="21"/>
      <c r="R287" s="20"/>
      <c r="S287" s="18"/>
    </row>
    <row r="288" spans="14:19" x14ac:dyDescent="0.35">
      <c r="N288" s="19"/>
      <c r="O288" s="20"/>
      <c r="P288" s="20"/>
      <c r="Q288" s="21"/>
      <c r="R288" s="20"/>
      <c r="S288" s="18"/>
    </row>
    <row r="289" spans="14:19" x14ac:dyDescent="0.35">
      <c r="N289" s="19"/>
      <c r="O289" s="20"/>
      <c r="P289" s="20"/>
      <c r="Q289" s="21"/>
      <c r="R289" s="20"/>
      <c r="S289" s="18"/>
    </row>
    <row r="290" spans="14:19" x14ac:dyDescent="0.35">
      <c r="N290" s="19"/>
      <c r="O290" s="20"/>
      <c r="P290" s="20"/>
      <c r="Q290" s="21"/>
      <c r="R290" s="20"/>
      <c r="S290" s="18"/>
    </row>
    <row r="291" spans="14:19" x14ac:dyDescent="0.35">
      <c r="N291" s="19"/>
      <c r="O291" s="20"/>
      <c r="P291" s="20"/>
      <c r="Q291" s="21"/>
      <c r="R291" s="20"/>
      <c r="S291" s="18"/>
    </row>
    <row r="292" spans="14:19" x14ac:dyDescent="0.35">
      <c r="N292" s="19"/>
      <c r="O292" s="20"/>
      <c r="P292" s="20"/>
      <c r="Q292" s="21"/>
      <c r="R292" s="20"/>
      <c r="S292" s="18"/>
    </row>
    <row r="293" spans="14:19" x14ac:dyDescent="0.35">
      <c r="N293" s="19"/>
      <c r="O293" s="20"/>
      <c r="P293" s="20"/>
      <c r="Q293" s="21"/>
      <c r="R293" s="20"/>
      <c r="S293" s="18"/>
    </row>
    <row r="294" spans="14:19" x14ac:dyDescent="0.35">
      <c r="N294" s="19"/>
      <c r="O294" s="20"/>
      <c r="P294" s="20"/>
      <c r="Q294" s="21"/>
      <c r="R294" s="20"/>
      <c r="S294" s="18"/>
    </row>
    <row r="295" spans="14:19" x14ac:dyDescent="0.35">
      <c r="N295" s="19"/>
      <c r="O295" s="20"/>
      <c r="P295" s="20"/>
      <c r="Q295" s="21"/>
      <c r="R295" s="20"/>
      <c r="S295" s="18"/>
    </row>
    <row r="296" spans="14:19" x14ac:dyDescent="0.35">
      <c r="N296" s="19"/>
      <c r="O296" s="20"/>
      <c r="P296" s="20"/>
      <c r="Q296" s="21"/>
      <c r="R296" s="20"/>
      <c r="S296" s="18"/>
    </row>
    <row r="297" spans="14:19" x14ac:dyDescent="0.35">
      <c r="N297" s="19"/>
      <c r="O297" s="20"/>
      <c r="P297" s="20"/>
      <c r="Q297" s="21"/>
      <c r="R297" s="20"/>
      <c r="S297" s="18"/>
    </row>
    <row r="298" spans="14:19" x14ac:dyDescent="0.35">
      <c r="N298" s="19"/>
      <c r="O298" s="20"/>
      <c r="P298" s="20"/>
      <c r="Q298" s="21"/>
      <c r="R298" s="20"/>
      <c r="S298" s="18"/>
    </row>
    <row r="299" spans="14:19" x14ac:dyDescent="0.35">
      <c r="N299" s="19"/>
      <c r="O299" s="20"/>
      <c r="P299" s="20"/>
      <c r="Q299" s="21"/>
      <c r="R299" s="20"/>
      <c r="S299" s="18"/>
    </row>
    <row r="300" spans="14:19" x14ac:dyDescent="0.35">
      <c r="N300" s="19"/>
      <c r="O300" s="20"/>
      <c r="P300" s="20"/>
      <c r="Q300" s="21"/>
      <c r="R300" s="20"/>
      <c r="S300" s="18"/>
    </row>
    <row r="301" spans="14:19" x14ac:dyDescent="0.35">
      <c r="N301" s="19"/>
      <c r="O301" s="20"/>
      <c r="P301" s="20"/>
      <c r="Q301" s="21"/>
      <c r="R301" s="20"/>
      <c r="S301" s="18"/>
    </row>
    <row r="302" spans="14:19" x14ac:dyDescent="0.35">
      <c r="N302" s="19"/>
      <c r="O302" s="20"/>
      <c r="P302" s="20"/>
      <c r="Q302" s="21"/>
      <c r="R302" s="20"/>
      <c r="S302" s="18"/>
    </row>
    <row r="303" spans="14:19" x14ac:dyDescent="0.35">
      <c r="N303" s="19"/>
      <c r="O303" s="20"/>
      <c r="P303" s="20"/>
      <c r="Q303" s="21"/>
      <c r="R303" s="20"/>
      <c r="S303" s="18"/>
    </row>
    <row r="304" spans="14:19" x14ac:dyDescent="0.35">
      <c r="N304" s="19"/>
      <c r="O304" s="20"/>
      <c r="P304" s="20"/>
      <c r="Q304" s="21"/>
      <c r="R304" s="20"/>
      <c r="S304" s="18"/>
    </row>
    <row r="305" spans="14:19" x14ac:dyDescent="0.35">
      <c r="N305" s="19"/>
      <c r="O305" s="20"/>
      <c r="P305" s="20"/>
      <c r="Q305" s="21"/>
      <c r="R305" s="20"/>
      <c r="S305" s="18"/>
    </row>
    <row r="306" spans="14:19" x14ac:dyDescent="0.35">
      <c r="N306" s="19"/>
      <c r="O306" s="20"/>
      <c r="P306" s="20"/>
      <c r="Q306" s="21"/>
      <c r="R306" s="20"/>
      <c r="S306" s="18"/>
    </row>
    <row r="307" spans="14:19" x14ac:dyDescent="0.35">
      <c r="N307" s="19"/>
      <c r="O307" s="20"/>
      <c r="P307" s="20"/>
      <c r="Q307" s="21"/>
      <c r="R307" s="20"/>
      <c r="S307" s="18"/>
    </row>
    <row r="308" spans="14:19" x14ac:dyDescent="0.35">
      <c r="N308" s="19"/>
      <c r="O308" s="20"/>
      <c r="P308" s="20"/>
      <c r="Q308" s="21"/>
      <c r="R308" s="20"/>
      <c r="S308" s="18"/>
    </row>
    <row r="309" spans="14:19" x14ac:dyDescent="0.35">
      <c r="N309" s="19"/>
      <c r="O309" s="20"/>
      <c r="P309" s="20"/>
      <c r="Q309" s="21"/>
      <c r="R309" s="20"/>
      <c r="S309" s="18"/>
    </row>
    <row r="310" spans="14:19" x14ac:dyDescent="0.35">
      <c r="N310" s="19"/>
      <c r="O310" s="20"/>
      <c r="P310" s="20"/>
      <c r="Q310" s="21"/>
      <c r="R310" s="20"/>
      <c r="S310" s="18"/>
    </row>
    <row r="311" spans="14:19" x14ac:dyDescent="0.35">
      <c r="N311" s="19"/>
      <c r="O311" s="20"/>
      <c r="P311" s="20"/>
      <c r="Q311" s="21"/>
      <c r="R311" s="20"/>
      <c r="S311" s="18"/>
    </row>
    <row r="312" spans="14:19" x14ac:dyDescent="0.35">
      <c r="N312" s="19"/>
      <c r="O312" s="20"/>
      <c r="P312" s="20"/>
      <c r="Q312" s="21"/>
      <c r="R312" s="20"/>
      <c r="S312" s="18"/>
    </row>
    <row r="313" spans="14:19" x14ac:dyDescent="0.35">
      <c r="N313" s="19"/>
      <c r="O313" s="20"/>
      <c r="P313" s="20"/>
      <c r="Q313" s="21"/>
      <c r="R313" s="20"/>
      <c r="S313" s="18"/>
    </row>
    <row r="314" spans="14:19" x14ac:dyDescent="0.35">
      <c r="N314" s="19"/>
      <c r="O314" s="20"/>
      <c r="P314" s="20"/>
      <c r="Q314" s="21"/>
      <c r="R314" s="20"/>
      <c r="S314" s="18"/>
    </row>
    <row r="315" spans="14:19" x14ac:dyDescent="0.35">
      <c r="N315" s="19"/>
      <c r="O315" s="20"/>
      <c r="P315" s="20"/>
      <c r="Q315" s="21"/>
      <c r="R315" s="20"/>
      <c r="S315" s="18"/>
    </row>
    <row r="316" spans="14:19" x14ac:dyDescent="0.35">
      <c r="N316" s="19"/>
      <c r="O316" s="20"/>
      <c r="P316" s="20"/>
      <c r="Q316" s="21"/>
      <c r="R316" s="20"/>
      <c r="S316" s="18"/>
    </row>
    <row r="317" spans="14:19" x14ac:dyDescent="0.35">
      <c r="N317" s="19"/>
      <c r="O317" s="20"/>
      <c r="P317" s="20"/>
      <c r="Q317" s="21"/>
      <c r="R317" s="20"/>
      <c r="S317" s="18"/>
    </row>
    <row r="318" spans="14:19" x14ac:dyDescent="0.35">
      <c r="N318" s="19"/>
      <c r="O318" s="20"/>
      <c r="P318" s="20"/>
      <c r="Q318" s="21"/>
      <c r="R318" s="20"/>
      <c r="S318" s="18"/>
    </row>
    <row r="319" spans="14:19" x14ac:dyDescent="0.35">
      <c r="N319" s="19"/>
      <c r="O319" s="20"/>
      <c r="P319" s="20"/>
      <c r="Q319" s="21"/>
      <c r="R319" s="20"/>
      <c r="S319" s="18"/>
    </row>
    <row r="320" spans="14:19" x14ac:dyDescent="0.35">
      <c r="N320" s="19"/>
      <c r="O320" s="20"/>
      <c r="P320" s="20"/>
      <c r="Q320" s="21"/>
      <c r="R320" s="20"/>
      <c r="S320" s="18"/>
    </row>
    <row r="321" spans="14:19" x14ac:dyDescent="0.35">
      <c r="N321" s="19"/>
      <c r="O321" s="20"/>
      <c r="P321" s="20"/>
      <c r="Q321" s="21"/>
      <c r="R321" s="20"/>
      <c r="S321" s="18"/>
    </row>
    <row r="322" spans="14:19" x14ac:dyDescent="0.35">
      <c r="N322" s="19"/>
      <c r="O322" s="20"/>
      <c r="P322" s="20"/>
      <c r="Q322" s="21"/>
      <c r="R322" s="20"/>
      <c r="S322" s="18"/>
    </row>
    <row r="323" spans="14:19" x14ac:dyDescent="0.35">
      <c r="N323" s="19"/>
      <c r="O323" s="20"/>
      <c r="P323" s="20"/>
      <c r="Q323" s="21"/>
      <c r="R323" s="20"/>
      <c r="S323" s="18"/>
    </row>
    <row r="324" spans="14:19" x14ac:dyDescent="0.35">
      <c r="N324" s="19"/>
      <c r="O324" s="20"/>
      <c r="P324" s="20"/>
      <c r="Q324" s="21"/>
      <c r="R324" s="20"/>
      <c r="S324" s="18"/>
    </row>
    <row r="325" spans="14:19" x14ac:dyDescent="0.35">
      <c r="N325" s="19"/>
      <c r="O325" s="20"/>
      <c r="P325" s="20"/>
      <c r="Q325" s="21"/>
      <c r="R325" s="20"/>
      <c r="S325" s="18"/>
    </row>
    <row r="326" spans="14:19" x14ac:dyDescent="0.35">
      <c r="N326" s="19"/>
      <c r="O326" s="20"/>
      <c r="P326" s="20"/>
      <c r="Q326" s="21"/>
      <c r="R326" s="20"/>
      <c r="S326" s="18"/>
    </row>
    <row r="327" spans="14:19" x14ac:dyDescent="0.35">
      <c r="N327" s="19"/>
      <c r="O327" s="20"/>
      <c r="P327" s="20"/>
      <c r="Q327" s="21"/>
      <c r="R327" s="20"/>
      <c r="S327" s="18"/>
    </row>
    <row r="328" spans="14:19" x14ac:dyDescent="0.35">
      <c r="N328" s="19"/>
      <c r="O328" s="20"/>
      <c r="P328" s="20"/>
      <c r="Q328" s="21"/>
      <c r="R328" s="20"/>
      <c r="S328" s="18"/>
    </row>
    <row r="329" spans="14:19" x14ac:dyDescent="0.35">
      <c r="N329" s="19"/>
      <c r="O329" s="20"/>
      <c r="P329" s="20"/>
      <c r="Q329" s="21"/>
      <c r="R329" s="20"/>
      <c r="S329" s="18"/>
    </row>
    <row r="330" spans="14:19" x14ac:dyDescent="0.35">
      <c r="N330" s="19"/>
      <c r="O330" s="20"/>
      <c r="P330" s="20"/>
      <c r="Q330" s="21"/>
      <c r="R330" s="20"/>
      <c r="S330" s="18"/>
    </row>
    <row r="331" spans="14:19" x14ac:dyDescent="0.35">
      <c r="N331" s="19"/>
      <c r="O331" s="20"/>
      <c r="P331" s="20"/>
      <c r="Q331" s="21"/>
      <c r="R331" s="20"/>
      <c r="S331" s="18"/>
    </row>
    <row r="332" spans="14:19" x14ac:dyDescent="0.35">
      <c r="N332" s="19"/>
      <c r="O332" s="20"/>
      <c r="P332" s="20"/>
      <c r="Q332" s="21"/>
      <c r="R332" s="20"/>
      <c r="S332" s="18"/>
    </row>
    <row r="333" spans="14:19" x14ac:dyDescent="0.35">
      <c r="N333" s="19"/>
      <c r="O333" s="20"/>
      <c r="P333" s="20"/>
      <c r="Q333" s="21"/>
      <c r="R333" s="20"/>
      <c r="S333" s="18"/>
    </row>
    <row r="334" spans="14:19" x14ac:dyDescent="0.35">
      <c r="N334" s="19"/>
      <c r="O334" s="20"/>
      <c r="P334" s="20"/>
      <c r="Q334" s="21"/>
      <c r="R334" s="20"/>
      <c r="S334" s="18"/>
    </row>
    <row r="335" spans="14:19" x14ac:dyDescent="0.35">
      <c r="N335" s="19"/>
      <c r="O335" s="20"/>
      <c r="P335" s="20"/>
      <c r="Q335" s="21"/>
      <c r="R335" s="20"/>
      <c r="S335" s="18"/>
    </row>
    <row r="336" spans="14:19" x14ac:dyDescent="0.35">
      <c r="N336" s="19"/>
      <c r="O336" s="20"/>
      <c r="P336" s="20"/>
      <c r="Q336" s="21"/>
      <c r="R336" s="20"/>
      <c r="S336" s="18"/>
    </row>
    <row r="337" spans="14:19" x14ac:dyDescent="0.35">
      <c r="N337" s="19"/>
      <c r="O337" s="20"/>
      <c r="P337" s="20"/>
      <c r="Q337" s="21"/>
      <c r="R337" s="20"/>
      <c r="S337" s="18"/>
    </row>
    <row r="338" spans="14:19" x14ac:dyDescent="0.35">
      <c r="N338" s="19"/>
      <c r="O338" s="20"/>
      <c r="P338" s="20"/>
      <c r="Q338" s="21"/>
      <c r="R338" s="20"/>
      <c r="S338" s="18"/>
    </row>
    <row r="339" spans="14:19" x14ac:dyDescent="0.35">
      <c r="N339" s="19"/>
      <c r="O339" s="20"/>
      <c r="P339" s="20"/>
      <c r="Q339" s="21"/>
      <c r="R339" s="20"/>
      <c r="S339" s="18"/>
    </row>
    <row r="340" spans="14:19" x14ac:dyDescent="0.35">
      <c r="N340" s="19"/>
      <c r="O340" s="20"/>
      <c r="P340" s="20"/>
      <c r="Q340" s="21"/>
      <c r="R340" s="20"/>
      <c r="S340" s="18"/>
    </row>
    <row r="341" spans="14:19" x14ac:dyDescent="0.35">
      <c r="N341" s="19"/>
      <c r="O341" s="20"/>
      <c r="P341" s="20"/>
      <c r="Q341" s="21"/>
      <c r="R341" s="20"/>
      <c r="S341" s="18"/>
    </row>
    <row r="342" spans="14:19" x14ac:dyDescent="0.35">
      <c r="N342" s="19"/>
      <c r="O342" s="20"/>
      <c r="P342" s="20"/>
      <c r="Q342" s="21"/>
      <c r="R342" s="20"/>
      <c r="S342" s="18"/>
    </row>
    <row r="343" spans="14:19" x14ac:dyDescent="0.35">
      <c r="N343" s="19"/>
      <c r="O343" s="20"/>
      <c r="P343" s="20"/>
      <c r="Q343" s="21"/>
      <c r="R343" s="20"/>
      <c r="S343" s="18"/>
    </row>
    <row r="344" spans="14:19" x14ac:dyDescent="0.35">
      <c r="N344" s="19"/>
      <c r="O344" s="20"/>
      <c r="P344" s="20"/>
      <c r="Q344" s="21"/>
      <c r="R344" s="20"/>
      <c r="S344" s="18"/>
    </row>
    <row r="345" spans="14:19" x14ac:dyDescent="0.35">
      <c r="N345" s="19"/>
      <c r="O345" s="20"/>
      <c r="P345" s="20"/>
      <c r="Q345" s="21"/>
      <c r="R345" s="20"/>
      <c r="S345" s="18"/>
    </row>
    <row r="346" spans="14:19" x14ac:dyDescent="0.35">
      <c r="N346" s="19"/>
      <c r="O346" s="20"/>
      <c r="P346" s="20"/>
      <c r="Q346" s="21"/>
      <c r="R346" s="20"/>
      <c r="S346" s="18"/>
    </row>
    <row r="347" spans="14:19" x14ac:dyDescent="0.35">
      <c r="N347" s="19"/>
      <c r="O347" s="20"/>
      <c r="P347" s="20"/>
      <c r="Q347" s="21"/>
      <c r="R347" s="20"/>
      <c r="S347" s="18"/>
    </row>
    <row r="348" spans="14:19" x14ac:dyDescent="0.35">
      <c r="N348" s="19"/>
      <c r="O348" s="20"/>
      <c r="P348" s="20"/>
      <c r="Q348" s="21"/>
      <c r="R348" s="20"/>
      <c r="S348" s="18"/>
    </row>
    <row r="349" spans="14:19" x14ac:dyDescent="0.35">
      <c r="N349" s="19"/>
      <c r="O349" s="20"/>
      <c r="P349" s="20"/>
      <c r="Q349" s="21"/>
      <c r="R349" s="20"/>
      <c r="S349" s="18"/>
    </row>
    <row r="350" spans="14:19" x14ac:dyDescent="0.35">
      <c r="N350" s="19"/>
      <c r="O350" s="20"/>
      <c r="P350" s="20"/>
      <c r="Q350" s="21"/>
      <c r="R350" s="20"/>
      <c r="S350" s="18"/>
    </row>
    <row r="351" spans="14:19" x14ac:dyDescent="0.35">
      <c r="N351" s="19"/>
      <c r="O351" s="20"/>
      <c r="P351" s="20"/>
      <c r="Q351" s="21"/>
      <c r="R351" s="20"/>
      <c r="S351" s="18"/>
    </row>
    <row r="352" spans="14:19" x14ac:dyDescent="0.35">
      <c r="N352" s="19"/>
      <c r="O352" s="20"/>
      <c r="P352" s="20"/>
      <c r="Q352" s="21"/>
      <c r="R352" s="20"/>
      <c r="S352" s="18"/>
    </row>
    <row r="353" spans="14:19" x14ac:dyDescent="0.35">
      <c r="N353" s="19"/>
      <c r="O353" s="20"/>
      <c r="P353" s="20"/>
      <c r="Q353" s="21"/>
      <c r="R353" s="20"/>
      <c r="S353" s="18"/>
    </row>
    <row r="354" spans="14:19" x14ac:dyDescent="0.35">
      <c r="N354" s="19"/>
      <c r="O354" s="20"/>
      <c r="P354" s="20"/>
      <c r="Q354" s="21"/>
      <c r="R354" s="20"/>
      <c r="S354" s="18"/>
    </row>
    <row r="355" spans="14:19" x14ac:dyDescent="0.35">
      <c r="N355" s="19"/>
      <c r="O355" s="20"/>
      <c r="P355" s="20"/>
      <c r="Q355" s="21"/>
      <c r="R355" s="20"/>
      <c r="S355" s="18"/>
    </row>
    <row r="356" spans="14:19" x14ac:dyDescent="0.35">
      <c r="N356" s="19"/>
      <c r="O356" s="20"/>
      <c r="P356" s="20"/>
      <c r="Q356" s="21"/>
      <c r="R356" s="20"/>
      <c r="S356" s="18"/>
    </row>
    <row r="357" spans="14:19" x14ac:dyDescent="0.35">
      <c r="N357" s="19"/>
      <c r="O357" s="20"/>
      <c r="P357" s="20"/>
      <c r="Q357" s="21"/>
      <c r="R357" s="20"/>
      <c r="S357" s="18"/>
    </row>
    <row r="358" spans="14:19" x14ac:dyDescent="0.35">
      <c r="N358" s="19"/>
      <c r="O358" s="20"/>
      <c r="P358" s="20"/>
      <c r="Q358" s="21"/>
      <c r="R358" s="20"/>
      <c r="S358" s="18"/>
    </row>
    <row r="359" spans="14:19" x14ac:dyDescent="0.35">
      <c r="O359" s="4"/>
      <c r="P359" s="4"/>
    </row>
    <row r="360" spans="14:19" x14ac:dyDescent="0.35">
      <c r="O360" s="4"/>
      <c r="P360" s="4"/>
    </row>
    <row r="361" spans="14:19" x14ac:dyDescent="0.35">
      <c r="O361" s="4"/>
      <c r="P361" s="4"/>
    </row>
    <row r="362" spans="14:19" x14ac:dyDescent="0.35">
      <c r="O362" s="4"/>
      <c r="P362" s="4"/>
    </row>
    <row r="363" spans="14:19" x14ac:dyDescent="0.35">
      <c r="O363" s="4"/>
      <c r="P363" s="4"/>
    </row>
    <row r="364" spans="14:19" x14ac:dyDescent="0.35">
      <c r="O364" s="4"/>
      <c r="P364" s="4"/>
    </row>
    <row r="365" spans="14:19" x14ac:dyDescent="0.35">
      <c r="O365" s="4"/>
      <c r="P365" s="4"/>
    </row>
    <row r="366" spans="14:19" x14ac:dyDescent="0.35">
      <c r="O366" s="4"/>
      <c r="P366" s="4"/>
    </row>
    <row r="367" spans="14:19" x14ac:dyDescent="0.35">
      <c r="O367" s="4"/>
      <c r="P367" s="4"/>
    </row>
    <row r="368" spans="14:19" x14ac:dyDescent="0.35">
      <c r="O368" s="4"/>
      <c r="P368" s="4"/>
    </row>
    <row r="369" spans="15:16" x14ac:dyDescent="0.35">
      <c r="O369" s="4"/>
      <c r="P369" s="4"/>
    </row>
    <row r="370" spans="15:16" x14ac:dyDescent="0.35">
      <c r="O370" s="4"/>
      <c r="P370" s="4"/>
    </row>
    <row r="371" spans="15:16" x14ac:dyDescent="0.35">
      <c r="O371" s="4"/>
      <c r="P371" s="4"/>
    </row>
    <row r="372" spans="15:16" x14ac:dyDescent="0.35">
      <c r="O372" s="4"/>
      <c r="P372" s="4"/>
    </row>
    <row r="373" spans="15:16" x14ac:dyDescent="0.35">
      <c r="O373" s="4"/>
      <c r="P373" s="4"/>
    </row>
    <row r="374" spans="15:16" x14ac:dyDescent="0.35">
      <c r="O374" s="4"/>
      <c r="P374" s="4"/>
    </row>
    <row r="375" spans="15:16" x14ac:dyDescent="0.35">
      <c r="O375" s="4"/>
      <c r="P375" s="4"/>
    </row>
    <row r="376" spans="15:16" x14ac:dyDescent="0.35">
      <c r="O376" s="4"/>
      <c r="P376" s="4"/>
    </row>
    <row r="377" spans="15:16" x14ac:dyDescent="0.35">
      <c r="O377" s="4"/>
      <c r="P377" s="4"/>
    </row>
    <row r="378" spans="15:16" x14ac:dyDescent="0.35">
      <c r="O378" s="4"/>
      <c r="P378" s="4"/>
    </row>
    <row r="379" spans="15:16" x14ac:dyDescent="0.35">
      <c r="O379" s="4"/>
      <c r="P379" s="4"/>
    </row>
    <row r="380" spans="15:16" x14ac:dyDescent="0.35">
      <c r="O380" s="4"/>
      <c r="P380" s="4"/>
    </row>
    <row r="381" spans="15:16" x14ac:dyDescent="0.35">
      <c r="O381" s="4"/>
      <c r="P381" s="4"/>
    </row>
    <row r="382" spans="15:16" x14ac:dyDescent="0.35">
      <c r="O382" s="4"/>
      <c r="P382" s="4"/>
    </row>
    <row r="383" spans="15:16" x14ac:dyDescent="0.35">
      <c r="O383" s="4"/>
      <c r="P383" s="4"/>
    </row>
    <row r="384" spans="15:16" x14ac:dyDescent="0.35">
      <c r="O384" s="4"/>
      <c r="P384" s="4"/>
    </row>
    <row r="385" spans="15:16" x14ac:dyDescent="0.35">
      <c r="O385" s="4"/>
      <c r="P385" s="4"/>
    </row>
    <row r="386" spans="15:16" x14ac:dyDescent="0.35">
      <c r="O386" s="4"/>
      <c r="P386" s="4"/>
    </row>
    <row r="387" spans="15:16" x14ac:dyDescent="0.35">
      <c r="O387" s="4"/>
      <c r="P387" s="4"/>
    </row>
    <row r="388" spans="15:16" x14ac:dyDescent="0.35">
      <c r="O388" s="4"/>
      <c r="P388" s="4"/>
    </row>
    <row r="389" spans="15:16" x14ac:dyDescent="0.35">
      <c r="O389" s="4"/>
      <c r="P389" s="4"/>
    </row>
    <row r="390" spans="15:16" x14ac:dyDescent="0.35">
      <c r="O390" s="4"/>
      <c r="P390" s="4"/>
    </row>
    <row r="391" spans="15:16" x14ac:dyDescent="0.35">
      <c r="O391" s="4"/>
      <c r="P391" s="4"/>
    </row>
    <row r="392" spans="15:16" x14ac:dyDescent="0.35">
      <c r="O392" s="4"/>
      <c r="P392" s="4"/>
    </row>
    <row r="393" spans="15:16" x14ac:dyDescent="0.35">
      <c r="O393" s="4"/>
      <c r="P393" s="4"/>
    </row>
    <row r="394" spans="15:16" x14ac:dyDescent="0.35">
      <c r="O394" s="4"/>
      <c r="P394" s="4"/>
    </row>
    <row r="395" spans="15:16" x14ac:dyDescent="0.35">
      <c r="O395" s="4"/>
      <c r="P395" s="4"/>
    </row>
    <row r="396" spans="15:16" x14ac:dyDescent="0.35">
      <c r="O396" s="4"/>
      <c r="P396" s="4"/>
    </row>
    <row r="397" spans="15:16" x14ac:dyDescent="0.35">
      <c r="O397" s="4"/>
      <c r="P397" s="4"/>
    </row>
    <row r="398" spans="15:16" x14ac:dyDescent="0.35">
      <c r="O398" s="4"/>
      <c r="P398" s="4"/>
    </row>
    <row r="399" spans="15:16" x14ac:dyDescent="0.35">
      <c r="O399" s="4"/>
      <c r="P399" s="4"/>
    </row>
    <row r="400" spans="15:16" x14ac:dyDescent="0.35">
      <c r="O400" s="4"/>
      <c r="P400" s="4"/>
    </row>
    <row r="401" spans="15:16" x14ac:dyDescent="0.35">
      <c r="O401" s="4"/>
      <c r="P401" s="4"/>
    </row>
    <row r="402" spans="15:16" x14ac:dyDescent="0.35">
      <c r="O402" s="4"/>
      <c r="P402" s="4"/>
    </row>
    <row r="403" spans="15:16" x14ac:dyDescent="0.35">
      <c r="O403" s="4"/>
      <c r="P403" s="4"/>
    </row>
    <row r="404" spans="15:16" x14ac:dyDescent="0.35">
      <c r="O404" s="4"/>
      <c r="P404" s="4"/>
    </row>
    <row r="405" spans="15:16" x14ac:dyDescent="0.35">
      <c r="O405" s="4"/>
      <c r="P405" s="4"/>
    </row>
    <row r="406" spans="15:16" x14ac:dyDescent="0.35">
      <c r="O406" s="4"/>
      <c r="P406" s="4"/>
    </row>
    <row r="407" spans="15:16" x14ac:dyDescent="0.35">
      <c r="O407" s="4"/>
      <c r="P407" s="4"/>
    </row>
    <row r="408" spans="15:16" x14ac:dyDescent="0.35">
      <c r="O408" s="4"/>
      <c r="P408" s="4"/>
    </row>
    <row r="409" spans="15:16" x14ac:dyDescent="0.35">
      <c r="O409" s="4"/>
      <c r="P409" s="4"/>
    </row>
    <row r="410" spans="15:16" x14ac:dyDescent="0.35">
      <c r="O410" s="4"/>
      <c r="P410" s="4"/>
    </row>
    <row r="411" spans="15:16" x14ac:dyDescent="0.35">
      <c r="O411" s="4"/>
      <c r="P411" s="4"/>
    </row>
    <row r="412" spans="15:16" x14ac:dyDescent="0.35">
      <c r="O412" s="4"/>
      <c r="P412" s="4"/>
    </row>
    <row r="413" spans="15:16" x14ac:dyDescent="0.35">
      <c r="O413" s="4"/>
      <c r="P413" s="4"/>
    </row>
    <row r="414" spans="15:16" x14ac:dyDescent="0.35">
      <c r="O414" s="4"/>
      <c r="P414" s="4"/>
    </row>
    <row r="415" spans="15:16" x14ac:dyDescent="0.35">
      <c r="O415" s="4"/>
      <c r="P415" s="4"/>
    </row>
    <row r="416" spans="15:16" x14ac:dyDescent="0.35">
      <c r="O416" s="4"/>
      <c r="P416" s="4"/>
    </row>
    <row r="417" spans="15:16" x14ac:dyDescent="0.35">
      <c r="O417" s="4"/>
      <c r="P417" s="4"/>
    </row>
    <row r="418" spans="15:16" x14ac:dyDescent="0.35">
      <c r="O418" s="4"/>
      <c r="P418" s="4"/>
    </row>
    <row r="419" spans="15:16" x14ac:dyDescent="0.35">
      <c r="O419" s="4"/>
      <c r="P419" s="4"/>
    </row>
    <row r="420" spans="15:16" x14ac:dyDescent="0.35">
      <c r="O420" s="4"/>
      <c r="P420" s="4"/>
    </row>
    <row r="421" spans="15:16" x14ac:dyDescent="0.35">
      <c r="O421" s="4"/>
      <c r="P421" s="4"/>
    </row>
    <row r="422" spans="15:16" x14ac:dyDescent="0.35">
      <c r="O422" s="4"/>
      <c r="P422" s="4"/>
    </row>
    <row r="423" spans="15:16" x14ac:dyDescent="0.35">
      <c r="O423" s="4"/>
      <c r="P423" s="4"/>
    </row>
    <row r="424" spans="15:16" x14ac:dyDescent="0.35">
      <c r="O424" s="4"/>
      <c r="P424" s="4"/>
    </row>
    <row r="425" spans="15:16" x14ac:dyDescent="0.35">
      <c r="O425" s="4"/>
      <c r="P425" s="4"/>
    </row>
    <row r="426" spans="15:16" x14ac:dyDescent="0.35">
      <c r="O426" s="4"/>
      <c r="P426" s="4"/>
    </row>
    <row r="427" spans="15:16" x14ac:dyDescent="0.35">
      <c r="O427" s="4"/>
      <c r="P427" s="4"/>
    </row>
    <row r="428" spans="15:16" x14ac:dyDescent="0.35">
      <c r="O428" s="4"/>
      <c r="P428" s="4"/>
    </row>
    <row r="429" spans="15:16" x14ac:dyDescent="0.35">
      <c r="O429" s="4"/>
      <c r="P429" s="4"/>
    </row>
    <row r="430" spans="15:16" x14ac:dyDescent="0.35">
      <c r="O430" s="4"/>
      <c r="P430" s="4"/>
    </row>
    <row r="431" spans="15:16" x14ac:dyDescent="0.35">
      <c r="O431" s="4"/>
      <c r="P431" s="4"/>
    </row>
    <row r="432" spans="15:16" x14ac:dyDescent="0.35">
      <c r="O432" s="4"/>
      <c r="P432" s="4"/>
    </row>
    <row r="433" spans="15:16" x14ac:dyDescent="0.35">
      <c r="O433" s="4"/>
      <c r="P433" s="4"/>
    </row>
    <row r="434" spans="15:16" x14ac:dyDescent="0.35">
      <c r="O434" s="4"/>
      <c r="P434" s="4"/>
    </row>
    <row r="435" spans="15:16" x14ac:dyDescent="0.35">
      <c r="O435" s="4"/>
      <c r="P435" s="4"/>
    </row>
    <row r="436" spans="15:16" x14ac:dyDescent="0.35">
      <c r="O436" s="4"/>
      <c r="P436" s="4"/>
    </row>
    <row r="437" spans="15:16" x14ac:dyDescent="0.35">
      <c r="O437" s="4"/>
      <c r="P437" s="4"/>
    </row>
    <row r="438" spans="15:16" x14ac:dyDescent="0.35">
      <c r="O438" s="4"/>
      <c r="P438" s="4"/>
    </row>
    <row r="439" spans="15:16" x14ac:dyDescent="0.35">
      <c r="O439" s="4"/>
      <c r="P439" s="4"/>
    </row>
    <row r="440" spans="15:16" x14ac:dyDescent="0.35">
      <c r="O440" s="4"/>
      <c r="P440" s="4"/>
    </row>
    <row r="441" spans="15:16" x14ac:dyDescent="0.35">
      <c r="O441" s="4"/>
      <c r="P441" s="4"/>
    </row>
    <row r="442" spans="15:16" x14ac:dyDescent="0.35">
      <c r="O442" s="4"/>
      <c r="P442" s="4"/>
    </row>
    <row r="443" spans="15:16" x14ac:dyDescent="0.35">
      <c r="O443" s="4"/>
      <c r="P443" s="4"/>
    </row>
    <row r="444" spans="15:16" x14ac:dyDescent="0.35">
      <c r="O444" s="4"/>
      <c r="P444" s="4"/>
    </row>
    <row r="445" spans="15:16" x14ac:dyDescent="0.35">
      <c r="O445" s="4"/>
      <c r="P445" s="4"/>
    </row>
    <row r="446" spans="15:16" x14ac:dyDescent="0.35">
      <c r="O446" s="4"/>
      <c r="P446" s="4"/>
    </row>
    <row r="447" spans="15:16" x14ac:dyDescent="0.35">
      <c r="O447" s="4"/>
      <c r="P447" s="4"/>
    </row>
    <row r="448" spans="15:16" x14ac:dyDescent="0.35">
      <c r="O448" s="4"/>
      <c r="P448" s="4"/>
    </row>
    <row r="449" spans="15:16" x14ac:dyDescent="0.35">
      <c r="O449" s="4"/>
      <c r="P449" s="4"/>
    </row>
    <row r="450" spans="15:16" x14ac:dyDescent="0.35">
      <c r="O450" s="4"/>
      <c r="P450" s="4"/>
    </row>
    <row r="451" spans="15:16" x14ac:dyDescent="0.35">
      <c r="O451" s="4"/>
      <c r="P451" s="4"/>
    </row>
    <row r="452" spans="15:16" x14ac:dyDescent="0.35">
      <c r="O452" s="4"/>
      <c r="P452" s="4"/>
    </row>
    <row r="453" spans="15:16" x14ac:dyDescent="0.35">
      <c r="O453" s="4"/>
      <c r="P453" s="4"/>
    </row>
    <row r="454" spans="15:16" x14ac:dyDescent="0.35">
      <c r="O454" s="4"/>
      <c r="P454" s="4"/>
    </row>
    <row r="455" spans="15:16" x14ac:dyDescent="0.35">
      <c r="O455" s="4"/>
      <c r="P455" s="4"/>
    </row>
    <row r="456" spans="15:16" x14ac:dyDescent="0.35">
      <c r="O456" s="4"/>
      <c r="P456" s="4"/>
    </row>
    <row r="457" spans="15:16" x14ac:dyDescent="0.35">
      <c r="O457" s="4"/>
      <c r="P457" s="4"/>
    </row>
    <row r="458" spans="15:16" x14ac:dyDescent="0.35">
      <c r="O458" s="4"/>
      <c r="P458" s="4"/>
    </row>
    <row r="459" spans="15:16" x14ac:dyDescent="0.35">
      <c r="O459" s="4"/>
      <c r="P459" s="4"/>
    </row>
    <row r="460" spans="15:16" x14ac:dyDescent="0.35">
      <c r="O460" s="4"/>
      <c r="P460" s="4"/>
    </row>
    <row r="461" spans="15:16" x14ac:dyDescent="0.35">
      <c r="O461" s="4"/>
      <c r="P461" s="4"/>
    </row>
    <row r="462" spans="15:16" x14ac:dyDescent="0.35">
      <c r="O462" s="4"/>
      <c r="P462" s="4"/>
    </row>
    <row r="463" spans="15:16" x14ac:dyDescent="0.35">
      <c r="O463" s="4"/>
      <c r="P463" s="4"/>
    </row>
    <row r="464" spans="15:16" x14ac:dyDescent="0.35">
      <c r="O464" s="4"/>
      <c r="P464" s="4"/>
    </row>
    <row r="465" spans="15:16" x14ac:dyDescent="0.35">
      <c r="O465" s="4"/>
      <c r="P465" s="4"/>
    </row>
    <row r="466" spans="15:16" x14ac:dyDescent="0.35">
      <c r="O466" s="4"/>
      <c r="P466" s="4"/>
    </row>
    <row r="467" spans="15:16" x14ac:dyDescent="0.35">
      <c r="O467" s="4"/>
      <c r="P467" s="4"/>
    </row>
    <row r="468" spans="15:16" x14ac:dyDescent="0.35">
      <c r="O468" s="4"/>
      <c r="P468" s="4"/>
    </row>
    <row r="469" spans="15:16" x14ac:dyDescent="0.35">
      <c r="O469" s="4"/>
      <c r="P469" s="4"/>
    </row>
    <row r="470" spans="15:16" x14ac:dyDescent="0.35">
      <c r="O470" s="4"/>
      <c r="P470" s="4"/>
    </row>
    <row r="471" spans="15:16" x14ac:dyDescent="0.35">
      <c r="O471" s="4"/>
      <c r="P471" s="4"/>
    </row>
    <row r="472" spans="15:16" x14ac:dyDescent="0.35">
      <c r="O472" s="4"/>
      <c r="P472" s="4"/>
    </row>
    <row r="473" spans="15:16" x14ac:dyDescent="0.35">
      <c r="O473" s="4"/>
      <c r="P473" s="4"/>
    </row>
    <row r="474" spans="15:16" x14ac:dyDescent="0.35">
      <c r="O474" s="4"/>
      <c r="P474" s="4"/>
    </row>
    <row r="475" spans="15:16" x14ac:dyDescent="0.35">
      <c r="O475" s="4"/>
      <c r="P475" s="4"/>
    </row>
    <row r="476" spans="15:16" x14ac:dyDescent="0.35">
      <c r="O476" s="4"/>
      <c r="P476" s="4"/>
    </row>
    <row r="477" spans="15:16" x14ac:dyDescent="0.35">
      <c r="O477" s="4"/>
      <c r="P477" s="4"/>
    </row>
    <row r="478" spans="15:16" x14ac:dyDescent="0.35">
      <c r="O478" s="4"/>
      <c r="P478" s="4"/>
    </row>
    <row r="479" spans="15:16" x14ac:dyDescent="0.35">
      <c r="O479" s="4"/>
      <c r="P479" s="4"/>
    </row>
    <row r="480" spans="15:16" x14ac:dyDescent="0.35">
      <c r="O480" s="4"/>
      <c r="P480" s="4"/>
    </row>
    <row r="481" spans="15:16" x14ac:dyDescent="0.35">
      <c r="O481" s="4"/>
      <c r="P481" s="4"/>
    </row>
    <row r="482" spans="15:16" x14ac:dyDescent="0.35">
      <c r="O482" s="4"/>
      <c r="P482" s="4"/>
    </row>
    <row r="483" spans="15:16" x14ac:dyDescent="0.35">
      <c r="O483" s="4"/>
      <c r="P483" s="4"/>
    </row>
    <row r="484" spans="15:16" x14ac:dyDescent="0.35">
      <c r="O484" s="4"/>
      <c r="P484" s="4"/>
    </row>
    <row r="485" spans="15:16" x14ac:dyDescent="0.35">
      <c r="O485" s="4"/>
      <c r="P485" s="4"/>
    </row>
    <row r="486" spans="15:16" x14ac:dyDescent="0.35">
      <c r="O486" s="4"/>
      <c r="P486" s="4"/>
    </row>
    <row r="487" spans="15:16" x14ac:dyDescent="0.35">
      <c r="O487" s="4"/>
      <c r="P487" s="4"/>
    </row>
    <row r="488" spans="15:16" x14ac:dyDescent="0.35">
      <c r="O488" s="4"/>
      <c r="P488" s="4"/>
    </row>
    <row r="489" spans="15:16" x14ac:dyDescent="0.35">
      <c r="O489" s="4"/>
      <c r="P489" s="4"/>
    </row>
    <row r="490" spans="15:16" x14ac:dyDescent="0.35">
      <c r="O490" s="4"/>
      <c r="P490" s="4"/>
    </row>
    <row r="491" spans="15:16" x14ac:dyDescent="0.35">
      <c r="O491" s="4"/>
      <c r="P491" s="4"/>
    </row>
    <row r="492" spans="15:16" x14ac:dyDescent="0.35">
      <c r="O492" s="4"/>
      <c r="P492" s="4"/>
    </row>
    <row r="493" spans="15:16" x14ac:dyDescent="0.35">
      <c r="O493" s="4"/>
      <c r="P493" s="4"/>
    </row>
    <row r="494" spans="15:16" x14ac:dyDescent="0.35">
      <c r="O494" s="4"/>
      <c r="P494" s="4"/>
    </row>
    <row r="495" spans="15:16" x14ac:dyDescent="0.35">
      <c r="O495" s="4"/>
      <c r="P495" s="4"/>
    </row>
    <row r="496" spans="15:16" x14ac:dyDescent="0.35">
      <c r="O496" s="4"/>
      <c r="P496" s="4"/>
    </row>
    <row r="497" spans="15:16" x14ac:dyDescent="0.35">
      <c r="O497" s="4"/>
      <c r="P497" s="4"/>
    </row>
    <row r="498" spans="15:16" x14ac:dyDescent="0.35">
      <c r="O498" s="4"/>
      <c r="P498" s="4"/>
    </row>
    <row r="499" spans="15:16" x14ac:dyDescent="0.35">
      <c r="O499" s="4"/>
      <c r="P499" s="4"/>
    </row>
    <row r="500" spans="15:16" x14ac:dyDescent="0.35">
      <c r="O500" s="4"/>
      <c r="P500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AAF0-22D2-4C51-B798-041A50223F6F}">
  <dimension ref="A1:AG500"/>
  <sheetViews>
    <sheetView zoomScale="80" zoomScaleNormal="80" workbookViewId="0"/>
  </sheetViews>
  <sheetFormatPr defaultColWidth="17.36328125" defaultRowHeight="14.5" x14ac:dyDescent="0.35"/>
  <cols>
    <col min="1" max="1" width="27" style="3" customWidth="1"/>
    <col min="2" max="2" width="15.36328125" style="4" customWidth="1"/>
    <col min="3" max="3" width="12" style="4" customWidth="1"/>
    <col min="4" max="4" width="11.6328125" style="4" bestFit="1" customWidth="1"/>
    <col min="5" max="5" width="10.90625" style="4" bestFit="1" customWidth="1"/>
    <col min="6" max="6" width="13.1796875" style="4" bestFit="1" customWidth="1"/>
    <col min="7" max="7" width="15.08984375" style="3" bestFit="1" customWidth="1"/>
    <col min="8" max="8" width="17.6328125" style="3" bestFit="1" customWidth="1"/>
    <col min="9" max="9" width="8" style="3" bestFit="1" customWidth="1"/>
    <col min="10" max="10" width="15.54296875" style="3" bestFit="1" customWidth="1"/>
    <col min="11" max="11" width="15.54296875" style="37" customWidth="1"/>
    <col min="12" max="12" width="17.81640625" style="3" customWidth="1"/>
    <col min="13" max="13" width="15.81640625" style="3" bestFit="1" customWidth="1"/>
    <col min="14" max="14" width="7.54296875" style="3" customWidth="1"/>
    <col min="15" max="15" width="18" style="3" customWidth="1"/>
    <col min="16" max="16" width="11.6328125" style="3" bestFit="1" customWidth="1"/>
    <col min="17" max="17" width="10.90625" style="3" bestFit="1" customWidth="1"/>
    <col min="18" max="18" width="18.453125" style="3" customWidth="1"/>
    <col min="19" max="19" width="10.36328125" style="3" bestFit="1" customWidth="1"/>
    <col min="20" max="20" width="8.90625" style="3" bestFit="1" customWidth="1"/>
    <col min="21" max="21" width="3" style="3" customWidth="1"/>
    <col min="22" max="22" width="12" style="3" bestFit="1" customWidth="1"/>
    <col min="23" max="23" width="12.36328125" style="3" bestFit="1" customWidth="1"/>
    <col min="24" max="24" width="6.90625" style="3" customWidth="1"/>
    <col min="25" max="25" width="17.36328125" style="3"/>
    <col min="26" max="26" width="11.6328125" style="3" bestFit="1" customWidth="1"/>
    <col min="27" max="27" width="10.90625" style="3" bestFit="1" customWidth="1"/>
    <col min="28" max="28" width="18.1796875" style="3" customWidth="1"/>
    <col min="29" max="29" width="10.36328125" style="3" bestFit="1" customWidth="1"/>
    <col min="30" max="30" width="8.08984375" style="3" customWidth="1"/>
    <col min="31" max="31" width="5.1796875" style="3" customWidth="1"/>
    <col min="32" max="32" width="12" style="3" bestFit="1" customWidth="1"/>
    <col min="33" max="33" width="13.36328125" style="3" customWidth="1"/>
    <col min="34" max="16384" width="17.36328125" style="3"/>
  </cols>
  <sheetData>
    <row r="1" spans="1:28" x14ac:dyDescent="0.35">
      <c r="A1" s="8" t="s">
        <v>0</v>
      </c>
      <c r="B1" s="13">
        <v>45014</v>
      </c>
      <c r="C1" s="3"/>
      <c r="D1" s="3"/>
      <c r="E1" s="12" t="s">
        <v>1</v>
      </c>
      <c r="F1" s="3"/>
      <c r="K1" s="3"/>
    </row>
    <row r="2" spans="1:28" x14ac:dyDescent="0.35">
      <c r="A2" s="8" t="s">
        <v>2</v>
      </c>
      <c r="B2" s="12">
        <v>9</v>
      </c>
      <c r="D2" s="3" t="s">
        <v>3</v>
      </c>
      <c r="E2" s="3"/>
      <c r="F2" s="3"/>
      <c r="K2" s="3"/>
    </row>
    <row r="3" spans="1:28" x14ac:dyDescent="0.35">
      <c r="A3" s="8" t="s">
        <v>4</v>
      </c>
      <c r="B3" s="38">
        <v>3</v>
      </c>
      <c r="D3" s="3" t="s">
        <v>3</v>
      </c>
      <c r="E3" s="3"/>
      <c r="F3" s="3"/>
      <c r="K3" s="3"/>
    </row>
    <row r="4" spans="1:28" x14ac:dyDescent="0.35">
      <c r="A4" s="8" t="s">
        <v>412</v>
      </c>
      <c r="B4" s="4" t="b">
        <v>1</v>
      </c>
      <c r="E4" s="3"/>
      <c r="F4" s="3"/>
      <c r="K4" s="3"/>
    </row>
    <row r="5" spans="1:28" x14ac:dyDescent="0.35">
      <c r="A5" s="8" t="s">
        <v>5</v>
      </c>
      <c r="B5" s="38">
        <v>2</v>
      </c>
      <c r="C5" s="15" t="s">
        <v>6</v>
      </c>
      <c r="E5" s="3"/>
      <c r="F5" s="3"/>
      <c r="K5" s="3"/>
    </row>
    <row r="6" spans="1:28" x14ac:dyDescent="0.35">
      <c r="A6" s="8" t="s">
        <v>7</v>
      </c>
      <c r="B6" s="4">
        <f>+WORKDAY(B1,B5,JOBNYBUSGSHolidays)</f>
        <v>45016</v>
      </c>
      <c r="C6" s="3"/>
      <c r="D6" s="3"/>
      <c r="E6" s="3"/>
      <c r="F6"/>
      <c r="K6" s="3"/>
    </row>
    <row r="7" spans="1:28" x14ac:dyDescent="0.35">
      <c r="A7" s="8" t="s">
        <v>10</v>
      </c>
      <c r="B7" s="3">
        <f>+ROUNDUP(B2/B3,0)</f>
        <v>3</v>
      </c>
      <c r="C7" s="3"/>
      <c r="E7" s="3"/>
      <c r="F7" s="3"/>
      <c r="K7" s="3"/>
      <c r="Q7"/>
    </row>
    <row r="8" spans="1:28" x14ac:dyDescent="0.35">
      <c r="A8" s="8" t="s">
        <v>12</v>
      </c>
      <c r="B8" s="3">
        <v>2</v>
      </c>
      <c r="C8" s="15" t="s">
        <v>13</v>
      </c>
      <c r="D8" s="3"/>
      <c r="E8" s="3"/>
      <c r="F8" s="3"/>
      <c r="K8" s="3"/>
    </row>
    <row r="9" spans="1:28" x14ac:dyDescent="0.35">
      <c r="A9" s="8" t="s">
        <v>279</v>
      </c>
      <c r="B9" s="35" t="b">
        <v>0</v>
      </c>
      <c r="C9" s="15"/>
      <c r="D9" s="3"/>
      <c r="E9" s="3"/>
      <c r="F9" s="3"/>
      <c r="K9" s="3"/>
    </row>
    <row r="10" spans="1:28" x14ac:dyDescent="0.35">
      <c r="A10" s="8" t="s">
        <v>284</v>
      </c>
      <c r="B10" s="41">
        <v>1.2340000000000001E-3</v>
      </c>
      <c r="C10" s="15"/>
      <c r="D10" s="3"/>
      <c r="E10" s="3"/>
      <c r="F10" s="3"/>
      <c r="K10" s="3"/>
    </row>
    <row r="11" spans="1:28" x14ac:dyDescent="0.35">
      <c r="A11" s="8" t="s">
        <v>17</v>
      </c>
      <c r="B11" s="4" t="b">
        <f>IF((B2/B3)=B7,FALSE,TRUE)</f>
        <v>0</v>
      </c>
      <c r="C11" s="15"/>
      <c r="D11" s="3"/>
      <c r="E11" s="3"/>
      <c r="F11" s="3"/>
      <c r="K11" s="3"/>
    </row>
    <row r="12" spans="1:28" x14ac:dyDescent="0.35">
      <c r="A12" s="8" t="s">
        <v>283</v>
      </c>
      <c r="B12" s="3">
        <v>18.1435</v>
      </c>
      <c r="C12" s="15"/>
      <c r="D12" s="3"/>
      <c r="E12" s="3"/>
      <c r="F12" s="3"/>
      <c r="K12" s="3"/>
    </row>
    <row r="13" spans="1:28" x14ac:dyDescent="0.35">
      <c r="A13" s="8"/>
      <c r="B13" s="8" t="s">
        <v>286</v>
      </c>
      <c r="C13" s="8" t="s">
        <v>287</v>
      </c>
      <c r="D13" s="15"/>
      <c r="E13" s="3"/>
      <c r="F13" s="3"/>
      <c r="K13" s="3"/>
    </row>
    <row r="14" spans="1:28" x14ac:dyDescent="0.35">
      <c r="A14" s="8" t="s">
        <v>8</v>
      </c>
      <c r="B14" s="14">
        <v>18143500</v>
      </c>
      <c r="C14" s="36">
        <f>B14/B12</f>
        <v>1000000</v>
      </c>
      <c r="D14" s="15" t="s">
        <v>9</v>
      </c>
      <c r="E14" s="3"/>
      <c r="F14" s="3"/>
      <c r="K14" s="3"/>
    </row>
    <row r="15" spans="1:28" x14ac:dyDescent="0.35">
      <c r="A15" s="8" t="s">
        <v>11</v>
      </c>
      <c r="B15" s="3">
        <v>365</v>
      </c>
      <c r="C15" s="3">
        <v>360</v>
      </c>
      <c r="D15" s="15"/>
      <c r="E15" s="3"/>
      <c r="F15" s="3"/>
      <c r="K15" s="3"/>
      <c r="AB15" s="39"/>
    </row>
    <row r="16" spans="1:28" x14ac:dyDescent="0.35">
      <c r="A16" s="8" t="s">
        <v>14</v>
      </c>
      <c r="B16" s="38">
        <v>6</v>
      </c>
      <c r="C16" s="38">
        <v>7</v>
      </c>
      <c r="D16" s="3"/>
      <c r="E16" s="3"/>
      <c r="F16" s="3"/>
      <c r="K16" s="3"/>
    </row>
    <row r="17" spans="1:33" x14ac:dyDescent="0.35">
      <c r="A17" s="8" t="s">
        <v>15</v>
      </c>
      <c r="B17" s="38">
        <v>2</v>
      </c>
      <c r="C17" s="38">
        <v>2</v>
      </c>
      <c r="D17" s="3"/>
      <c r="E17" s="3"/>
      <c r="F17" s="3"/>
      <c r="K17" s="3"/>
    </row>
    <row r="18" spans="1:33" x14ac:dyDescent="0.35">
      <c r="B18" s="3"/>
      <c r="D18" s="3"/>
      <c r="E18" s="3"/>
      <c r="F18" s="3"/>
      <c r="K18" s="3"/>
    </row>
    <row r="19" spans="1:33" x14ac:dyDescent="0.35">
      <c r="A19" s="17" t="s">
        <v>18</v>
      </c>
      <c r="D19" s="3"/>
      <c r="E19"/>
      <c r="F19" s="3"/>
      <c r="G19"/>
      <c r="K19" s="3"/>
      <c r="M19" s="17"/>
      <c r="N19"/>
      <c r="O19" s="17" t="s">
        <v>19</v>
      </c>
      <c r="V19"/>
    </row>
    <row r="20" spans="1:33" x14ac:dyDescent="0.35">
      <c r="A20" s="8" t="s">
        <v>4</v>
      </c>
      <c r="B20" s="9" t="s">
        <v>20</v>
      </c>
      <c r="C20" s="9" t="s">
        <v>21</v>
      </c>
      <c r="D20" s="8" t="s">
        <v>22</v>
      </c>
      <c r="E20" s="8" t="s">
        <v>23</v>
      </c>
      <c r="F20" s="8" t="s">
        <v>24</v>
      </c>
      <c r="G20" s="10" t="s">
        <v>25</v>
      </c>
      <c r="H20" s="8" t="s">
        <v>278</v>
      </c>
      <c r="I20" s="8" t="s">
        <v>285</v>
      </c>
      <c r="J20" s="8" t="s">
        <v>281</v>
      </c>
      <c r="K20" s="10" t="s">
        <v>25</v>
      </c>
      <c r="L20" s="8" t="s">
        <v>280</v>
      </c>
      <c r="M20" s="8" t="s">
        <v>282</v>
      </c>
      <c r="O20" s="8" t="s">
        <v>29</v>
      </c>
      <c r="P20" s="8" t="s">
        <v>22</v>
      </c>
      <c r="Q20" s="8" t="s">
        <v>23</v>
      </c>
      <c r="R20" s="8" t="s">
        <v>30</v>
      </c>
      <c r="S20" s="8" t="s">
        <v>31</v>
      </c>
      <c r="T20" s="8" t="s">
        <v>32</v>
      </c>
      <c r="V20" s="8" t="s">
        <v>33</v>
      </c>
      <c r="W20" s="8" t="s">
        <v>34</v>
      </c>
      <c r="Y20" s="8" t="s">
        <v>29</v>
      </c>
      <c r="Z20" s="8" t="s">
        <v>22</v>
      </c>
      <c r="AA20" s="8" t="s">
        <v>23</v>
      </c>
      <c r="AB20" s="8" t="s">
        <v>30</v>
      </c>
      <c r="AC20" s="8" t="s">
        <v>31</v>
      </c>
      <c r="AD20" s="8" t="s">
        <v>72</v>
      </c>
      <c r="AF20" s="8" t="s">
        <v>33</v>
      </c>
      <c r="AG20" s="8" t="s">
        <v>34</v>
      </c>
    </row>
    <row r="21" spans="1:33" x14ac:dyDescent="0.35">
      <c r="A21" s="3" cm="1">
        <f t="array" ref="A21:A23">+_xlfn.SEQUENCE(B7)</f>
        <v>1</v>
      </c>
      <c r="B21" s="4" cm="1">
        <f t="array" ref="B21:B23">_xlfn.LET(_xlpm.EndofMonthCalc, EOMONTH(B6,-B3*($B$7-_xlfn.ANCHORARRAY(A21))+$B$2),_xlpm.NormalCalc,EDATE(B6,-B3*($B$7-_xlfn.ANCHORARRAY(A21))+$B$2), IF(B4,IF(B6=EOMONTH(B6,0),_xlpm.EndofMonthCalc,_xlpm.NormalCalc),_xlpm.NormalCalc))</f>
        <v>45107</v>
      </c>
      <c r="C21" s="4" cm="1">
        <f t="array" ref="C21:C23">+_xlfn.LET(_xlpm.NormalAdjustDate, WORKDAY(_xlfn.ANCHORARRAY(B21)-1,1,JOBUSGSHolidays),_xlpm.PrevAdjustDate,WORKDAY(_xlfn.ANCHORARRAY(B21)+0,0-1,JOBUSGSHolidays), IF(MONTH(_xlpm.NormalAdjustDate)&lt;&gt;MONTH(_xlfn.ANCHORARRAY(B21)),_xlpm.PrevAdjustDate,_xlpm.NormalAdjustDate))</f>
        <v>45107</v>
      </c>
      <c r="D21" s="4" cm="1">
        <f t="array" aca="1" ref="D21:D23" ca="1">+IF(_xlfn.ANCHORARRAY(A21)=1,$B$6,OFFSET(_xlfn.ANCHORARRAY(C21),-1,0))</f>
        <v>45016</v>
      </c>
      <c r="E21" s="4" cm="1">
        <f t="array" ref="E21:E23">+_xlfn.ANCHORARRAY(C21)</f>
        <v>45107</v>
      </c>
      <c r="F21" s="4" cm="1">
        <f t="array" ref="F21:F23">+WORKDAY(_xlfn.ANCHORARRAY(E21)-1,$B$8+1,JOBNYBHolidays)</f>
        <v>45112</v>
      </c>
      <c r="G21" s="5" cm="1">
        <f t="array" aca="1" ref="G21:G23" ca="1">+(_xlfn.ANCHORARRAY(E21)-_xlfn.ANCHORARRAY(D21))/$B$15</f>
        <v>0.24931506849315069</v>
      </c>
      <c r="H21" s="18">
        <f ca="1">+ROUND(W21,$B$16)</f>
        <v>7.8425999999999996E-2</v>
      </c>
      <c r="I21" s="18">
        <f>B10</f>
        <v>1.2340000000000001E-3</v>
      </c>
      <c r="J21" s="11">
        <f ca="1">ROUND(IF(B9,1,-1)*(H21+I21)*G21*$B$14,B17)</f>
        <v>-360337.86</v>
      </c>
      <c r="K21" s="37" cm="1">
        <f t="array" aca="1" ref="K21:K23" ca="1">+(_xlfn.ANCHORARRAY(E21)-_xlfn.ANCHORARRAY(D21))/$C$15</f>
        <v>0.25277777777777777</v>
      </c>
      <c r="L21" s="32">
        <f ca="1">+ROUND(AG21,$C$16)</f>
        <v>4.9949599999999997E-2</v>
      </c>
      <c r="M21" s="11">
        <f ca="1">ROUND(IF(B9,-1,1)*L21*K21*$C$14,C17)</f>
        <v>12626.15</v>
      </c>
      <c r="N21" s="7"/>
      <c r="O21" s="19" cm="1">
        <f t="array" aca="1" ref="O21:O80" ca="1">_xlfn.SEQUENCE(NETWORKDAYS(D21,E21,JOBHolidays)-1)</f>
        <v>1</v>
      </c>
      <c r="P21" s="20" cm="1">
        <f t="array" aca="1" ref="P21:P80" ca="1">(_xlfn.ANCHORARRAY(O21)&gt;0)*WORKDAY($D$21-1,_xlfn.ANCHORARRAY(O21)*1,JOBHolidays)</f>
        <v>45016</v>
      </c>
      <c r="Q21" s="20" cm="1">
        <f t="array" aca="1" ref="Q21:Q80" ca="1">(_xlfn.ANCHORARRAY(O21)&gt;0)*WORKDAY($D$21,_xlfn.ANCHORARRAY(O21)*1,JOBHolidays)</f>
        <v>45019</v>
      </c>
      <c r="R21" s="21" cm="1">
        <f t="array" aca="1" ref="R21:R80" ca="1">+(_xlfn.ANCHORARRAY(Q21)-_xlfn.ANCHORARRAY(P21))/$B$15</f>
        <v>8.21917808219178E-3</v>
      </c>
      <c r="S21" s="20" cm="1">
        <f t="array" aca="1" ref="S21:S80" ca="1">+_xlfn.LET(_xlpm.lookback, 0, WORKDAY(_xlfn.ANCHORARRAY(P21)*1,-1*_xlpm.lookback,JOBHolidays))</f>
        <v>45016</v>
      </c>
      <c r="T21" s="25" cm="1">
        <f t="array" aca="1" ref="T21:T80" ca="1">+INDEX(ZARONIA[Rate],MATCH(_xlfn.ANCHORARRAY(S21),ZARONIA[Date],0))/100</f>
        <v>7.5689999999999993E-2</v>
      </c>
      <c r="V21" s="19" cm="1">
        <f t="array" aca="1" ref="V21" ca="1">PRODUCT(1+_xlfn.ANCHORARRAY(T21)*_xlfn.ANCHORARRAY(R21))</f>
        <v>1.0195527984615773</v>
      </c>
      <c r="W21" s="19">
        <f ca="1">+(V21-1)/SUM(_xlfn.ANCHORARRAY(R21))</f>
        <v>7.8426059763469544E-2</v>
      </c>
      <c r="Y21" s="26" cm="1">
        <f t="array" aca="1" ref="Y21:Y82" ca="1">_xlfn.SEQUENCE(NETWORKDAYS(D21,E21,USGSHolidays)-1)</f>
        <v>1</v>
      </c>
      <c r="Z21" s="27" cm="1">
        <f t="array" aca="1" ref="Z21:Z82" ca="1">(_xlfn.ANCHORARRAY(Y21)&gt;0)*WORKDAY($D$21-1,_xlfn.ANCHORARRAY(Y21)*1,USGSHolidays)</f>
        <v>45016</v>
      </c>
      <c r="AA21" s="28" cm="1">
        <f t="array" aca="1" ref="AA21:AA82" ca="1">(_xlfn.ANCHORARRAY(Y21)&gt;0)*WORKDAY($D$21,_xlfn.ANCHORARRAY(Y21)*1,USGSHolidays)</f>
        <v>45019</v>
      </c>
      <c r="AB21" s="29" cm="1">
        <f t="array" aca="1" ref="AB21:AB82" ca="1">+(_xlfn.ANCHORARRAY(AA21)-_xlfn.ANCHORARRAY(Z21))/$C$15</f>
        <v>8.3333333333333332E-3</v>
      </c>
      <c r="AC21" s="28" cm="1">
        <f t="array" aca="1" ref="AC21:AC82" ca="1">+_xlfn.LET(_xlpm.Lookback,0,WORKDAY(_xlfn.ANCHORARRAY(Z21)*1,-1*_xlpm.Lookback,USGSHolidays))</f>
        <v>45016</v>
      </c>
      <c r="AD21" s="30" cm="1">
        <f t="array" aca="1" ref="AD21:AD82" ca="1">+INDEX(Table3[Rate (%)],MATCH(_xlfn.ANCHORARRAY(AC21),Table3[Date],0))/100</f>
        <v>4.87E-2</v>
      </c>
      <c r="AF21" s="33" cm="1">
        <f t="array" aca="1" ref="AF21" ca="1">PRODUCT(1+_xlfn.ANCHORARRAY(AD21)*_xlfn.ANCHORARRAY(AB21))</f>
        <v>1.0126261550918387</v>
      </c>
      <c r="AG21" s="34">
        <f ca="1">+(AF21-1)/SUM(_xlfn.ANCHORARRAY(AB21))</f>
        <v>4.9949624539142277E-2</v>
      </c>
    </row>
    <row r="22" spans="1:33" x14ac:dyDescent="0.35">
      <c r="A22" s="3">
        <v>2</v>
      </c>
      <c r="B22" s="4">
        <v>45199</v>
      </c>
      <c r="C22" s="4">
        <v>45198</v>
      </c>
      <c r="D22" s="4">
        <f ca="1"/>
        <v>45107</v>
      </c>
      <c r="E22" s="4">
        <v>45198</v>
      </c>
      <c r="F22" s="4">
        <v>45202</v>
      </c>
      <c r="G22" s="5">
        <f ca="1"/>
        <v>0.24931506849315069</v>
      </c>
      <c r="K22" s="37">
        <f ca="1"/>
        <v>0.25277777777777777</v>
      </c>
      <c r="O22" s="19">
        <f ca="1"/>
        <v>2</v>
      </c>
      <c r="P22" s="20">
        <f ca="1"/>
        <v>45019</v>
      </c>
      <c r="Q22" s="20">
        <f ca="1"/>
        <v>45020</v>
      </c>
      <c r="R22" s="21">
        <f ca="1"/>
        <v>2.7397260273972603E-3</v>
      </c>
      <c r="S22" s="20">
        <f ca="1"/>
        <v>45019</v>
      </c>
      <c r="T22" s="25">
        <f ca="1"/>
        <v>7.5859999999999997E-2</v>
      </c>
      <c r="Y22" s="26">
        <f ca="1"/>
        <v>2</v>
      </c>
      <c r="Z22" s="27">
        <f ca="1"/>
        <v>45019</v>
      </c>
      <c r="AA22" s="28">
        <f ca="1"/>
        <v>45020</v>
      </c>
      <c r="AB22" s="29">
        <f ca="1"/>
        <v>2.7777777777777779E-3</v>
      </c>
      <c r="AC22" s="28">
        <f ca="1"/>
        <v>45019</v>
      </c>
      <c r="AD22" s="30">
        <f ca="1"/>
        <v>4.8399999999999999E-2</v>
      </c>
    </row>
    <row r="23" spans="1:33" x14ac:dyDescent="0.35">
      <c r="A23" s="3">
        <v>3</v>
      </c>
      <c r="B23" s="4">
        <v>45291</v>
      </c>
      <c r="C23" s="4">
        <v>45289</v>
      </c>
      <c r="D23" s="4">
        <f ca="1"/>
        <v>45198</v>
      </c>
      <c r="E23" s="4">
        <v>45289</v>
      </c>
      <c r="F23" s="4">
        <v>45294</v>
      </c>
      <c r="G23" s="5">
        <f ca="1"/>
        <v>0.24931506849315069</v>
      </c>
      <c r="K23" s="37">
        <f ca="1"/>
        <v>0.25277777777777777</v>
      </c>
      <c r="O23" s="19">
        <f ca="1"/>
        <v>3</v>
      </c>
      <c r="P23" s="20">
        <f ca="1"/>
        <v>45020</v>
      </c>
      <c r="Q23" s="20">
        <f ca="1"/>
        <v>45021</v>
      </c>
      <c r="R23" s="21">
        <f ca="1"/>
        <v>2.7397260273972603E-3</v>
      </c>
      <c r="S23" s="20">
        <f ca="1"/>
        <v>45020</v>
      </c>
      <c r="T23" s="25">
        <f ca="1"/>
        <v>7.5789999999999996E-2</v>
      </c>
      <c r="Y23" s="26">
        <f ca="1"/>
        <v>3</v>
      </c>
      <c r="Z23" s="27">
        <f ca="1"/>
        <v>45020</v>
      </c>
      <c r="AA23" s="28">
        <f ca="1"/>
        <v>45021</v>
      </c>
      <c r="AB23" s="29">
        <f ca="1"/>
        <v>2.7777777777777779E-3</v>
      </c>
      <c r="AC23" s="28">
        <f ca="1"/>
        <v>45020</v>
      </c>
      <c r="AD23" s="30">
        <f ca="1"/>
        <v>4.8300000000000003E-2</v>
      </c>
    </row>
    <row r="24" spans="1:33" x14ac:dyDescent="0.35">
      <c r="G24" s="5"/>
      <c r="O24" s="19">
        <f ca="1"/>
        <v>4</v>
      </c>
      <c r="P24" s="20">
        <f ca="1"/>
        <v>45021</v>
      </c>
      <c r="Q24" s="20">
        <f ca="1"/>
        <v>45022</v>
      </c>
      <c r="R24" s="21">
        <f ca="1"/>
        <v>2.7397260273972603E-3</v>
      </c>
      <c r="S24" s="20">
        <f ca="1"/>
        <v>45021</v>
      </c>
      <c r="T24" s="25">
        <f ca="1"/>
        <v>7.5800000000000006E-2</v>
      </c>
      <c r="Y24" s="26">
        <f ca="1"/>
        <v>4</v>
      </c>
      <c r="Z24" s="27">
        <f ca="1"/>
        <v>45021</v>
      </c>
      <c r="AA24" s="28">
        <f ca="1"/>
        <v>45022</v>
      </c>
      <c r="AB24" s="29">
        <f ca="1"/>
        <v>2.7777777777777779E-3</v>
      </c>
      <c r="AC24" s="28">
        <f ca="1"/>
        <v>45021</v>
      </c>
      <c r="AD24" s="30">
        <f ca="1"/>
        <v>4.8099999999999997E-2</v>
      </c>
    </row>
    <row r="25" spans="1:33" x14ac:dyDescent="0.35">
      <c r="G25" s="5"/>
      <c r="O25" s="19">
        <f ca="1"/>
        <v>5</v>
      </c>
      <c r="P25" s="20">
        <f ca="1"/>
        <v>45022</v>
      </c>
      <c r="Q25" s="20">
        <f ca="1"/>
        <v>45027</v>
      </c>
      <c r="R25" s="21">
        <f ca="1"/>
        <v>1.3698630136986301E-2</v>
      </c>
      <c r="S25" s="20">
        <f ca="1"/>
        <v>45022</v>
      </c>
      <c r="T25" s="25">
        <f ca="1"/>
        <v>7.578E-2</v>
      </c>
      <c r="Y25" s="26">
        <f ca="1"/>
        <v>5</v>
      </c>
      <c r="Z25" s="27">
        <f ca="1"/>
        <v>45022</v>
      </c>
      <c r="AA25" s="28">
        <f ca="1"/>
        <v>45026</v>
      </c>
      <c r="AB25" s="29">
        <f ca="1"/>
        <v>1.1111111111111112E-2</v>
      </c>
      <c r="AC25" s="28">
        <f ca="1"/>
        <v>45022</v>
      </c>
      <c r="AD25" s="30">
        <f ca="1"/>
        <v>4.8099999999999997E-2</v>
      </c>
    </row>
    <row r="26" spans="1:33" x14ac:dyDescent="0.35">
      <c r="G26" s="5"/>
      <c r="O26" s="19">
        <f ca="1"/>
        <v>6</v>
      </c>
      <c r="P26" s="20">
        <f ca="1"/>
        <v>45027</v>
      </c>
      <c r="Q26" s="20">
        <f ca="1"/>
        <v>45028</v>
      </c>
      <c r="R26" s="21">
        <f ca="1"/>
        <v>2.7397260273972603E-3</v>
      </c>
      <c r="S26" s="20">
        <f ca="1"/>
        <v>45027</v>
      </c>
      <c r="T26" s="25">
        <f ca="1"/>
        <v>7.5740000000000002E-2</v>
      </c>
      <c r="Y26" s="26">
        <f ca="1"/>
        <v>6</v>
      </c>
      <c r="Z26" s="27">
        <f ca="1"/>
        <v>45026</v>
      </c>
      <c r="AA26" s="28">
        <f ca="1"/>
        <v>45027</v>
      </c>
      <c r="AB26" s="29">
        <f ca="1"/>
        <v>2.7777777777777779E-3</v>
      </c>
      <c r="AC26" s="28">
        <f ca="1"/>
        <v>45026</v>
      </c>
      <c r="AD26" s="30">
        <f ca="1"/>
        <v>4.8099999999999997E-2</v>
      </c>
    </row>
    <row r="27" spans="1:33" x14ac:dyDescent="0.35">
      <c r="O27" s="19">
        <f ca="1"/>
        <v>7</v>
      </c>
      <c r="P27" s="20">
        <f ca="1"/>
        <v>45028</v>
      </c>
      <c r="Q27" s="20">
        <f ca="1"/>
        <v>45029</v>
      </c>
      <c r="R27" s="21">
        <f ca="1"/>
        <v>2.7397260273972603E-3</v>
      </c>
      <c r="S27" s="20">
        <f ca="1"/>
        <v>45028</v>
      </c>
      <c r="T27" s="25">
        <f ca="1"/>
        <v>7.5730000000000006E-2</v>
      </c>
      <c r="Y27" s="26">
        <f ca="1"/>
        <v>7</v>
      </c>
      <c r="Z27" s="27">
        <f ca="1"/>
        <v>45027</v>
      </c>
      <c r="AA27" s="28">
        <f ca="1"/>
        <v>45028</v>
      </c>
      <c r="AB27" s="29">
        <f ca="1"/>
        <v>2.7777777777777779E-3</v>
      </c>
      <c r="AC27" s="28">
        <f ca="1"/>
        <v>45027</v>
      </c>
      <c r="AD27" s="30">
        <f ca="1"/>
        <v>4.8000000000000001E-2</v>
      </c>
    </row>
    <row r="28" spans="1:33" x14ac:dyDescent="0.35">
      <c r="O28" s="19">
        <f ca="1"/>
        <v>8</v>
      </c>
      <c r="P28" s="20">
        <f ca="1"/>
        <v>45029</v>
      </c>
      <c r="Q28" s="20">
        <f ca="1"/>
        <v>45030</v>
      </c>
      <c r="R28" s="21">
        <f ca="1"/>
        <v>2.7397260273972603E-3</v>
      </c>
      <c r="S28" s="20">
        <f ca="1"/>
        <v>45029</v>
      </c>
      <c r="T28" s="25">
        <f ca="1"/>
        <v>7.5819999999999999E-2</v>
      </c>
      <c r="Y28" s="26">
        <f ca="1"/>
        <v>8</v>
      </c>
      <c r="Z28" s="27">
        <f ca="1"/>
        <v>45028</v>
      </c>
      <c r="AA28" s="28">
        <f ca="1"/>
        <v>45029</v>
      </c>
      <c r="AB28" s="29">
        <f ca="1"/>
        <v>2.7777777777777779E-3</v>
      </c>
      <c r="AC28" s="28">
        <f ca="1"/>
        <v>45028</v>
      </c>
      <c r="AD28" s="30">
        <f ca="1"/>
        <v>4.8000000000000001E-2</v>
      </c>
    </row>
    <row r="29" spans="1:33" x14ac:dyDescent="0.35">
      <c r="O29" s="19">
        <f ca="1"/>
        <v>9</v>
      </c>
      <c r="P29" s="20">
        <f ca="1"/>
        <v>45030</v>
      </c>
      <c r="Q29" s="20">
        <f ca="1"/>
        <v>45033</v>
      </c>
      <c r="R29" s="21">
        <f ca="1"/>
        <v>8.21917808219178E-3</v>
      </c>
      <c r="S29" s="20">
        <f ca="1"/>
        <v>45030</v>
      </c>
      <c r="T29" s="25">
        <f ca="1"/>
        <v>7.5850000000000001E-2</v>
      </c>
      <c r="Y29" s="26">
        <f ca="1"/>
        <v>9</v>
      </c>
      <c r="Z29" s="27">
        <f ca="1"/>
        <v>45029</v>
      </c>
      <c r="AA29" s="28">
        <f ca="1"/>
        <v>45030</v>
      </c>
      <c r="AB29" s="29">
        <f ca="1"/>
        <v>2.7777777777777779E-3</v>
      </c>
      <c r="AC29" s="28">
        <f ca="1"/>
        <v>45029</v>
      </c>
      <c r="AD29" s="30">
        <f ca="1"/>
        <v>4.8000000000000001E-2</v>
      </c>
    </row>
    <row r="30" spans="1:33" x14ac:dyDescent="0.35">
      <c r="O30" s="19">
        <f ca="1"/>
        <v>10</v>
      </c>
      <c r="P30" s="20">
        <f ca="1"/>
        <v>45033</v>
      </c>
      <c r="Q30" s="20">
        <f ca="1"/>
        <v>45034</v>
      </c>
      <c r="R30" s="21">
        <f ca="1"/>
        <v>2.7397260273972603E-3</v>
      </c>
      <c r="S30" s="20">
        <f ca="1"/>
        <v>45033</v>
      </c>
      <c r="T30" s="25">
        <f ca="1"/>
        <v>7.5880000000000003E-2</v>
      </c>
      <c r="Y30" s="26">
        <f ca="1"/>
        <v>10</v>
      </c>
      <c r="Z30" s="27">
        <f ca="1"/>
        <v>45030</v>
      </c>
      <c r="AA30" s="28">
        <f ca="1"/>
        <v>45033</v>
      </c>
      <c r="AB30" s="29">
        <f ca="1"/>
        <v>8.3333333333333332E-3</v>
      </c>
      <c r="AC30" s="28">
        <f ca="1"/>
        <v>45030</v>
      </c>
      <c r="AD30" s="30">
        <f ca="1"/>
        <v>4.8000000000000001E-2</v>
      </c>
    </row>
    <row r="31" spans="1:33" x14ac:dyDescent="0.35">
      <c r="O31" s="19">
        <f ca="1"/>
        <v>11</v>
      </c>
      <c r="P31" s="20">
        <f ca="1"/>
        <v>45034</v>
      </c>
      <c r="Q31" s="20">
        <f ca="1"/>
        <v>45035</v>
      </c>
      <c r="R31" s="21">
        <f ca="1"/>
        <v>2.7397260273972603E-3</v>
      </c>
      <c r="S31" s="20">
        <f ca="1"/>
        <v>45034</v>
      </c>
      <c r="T31" s="25">
        <f ca="1"/>
        <v>7.5910000000000005E-2</v>
      </c>
      <c r="Y31" s="26">
        <f ca="1"/>
        <v>11</v>
      </c>
      <c r="Z31" s="27">
        <f ca="1"/>
        <v>45033</v>
      </c>
      <c r="AA31" s="28">
        <f ca="1"/>
        <v>45034</v>
      </c>
      <c r="AB31" s="29">
        <f ca="1"/>
        <v>2.7777777777777779E-3</v>
      </c>
      <c r="AC31" s="28">
        <f ca="1"/>
        <v>45033</v>
      </c>
      <c r="AD31" s="30">
        <f ca="1"/>
        <v>4.8000000000000001E-2</v>
      </c>
    </row>
    <row r="32" spans="1:33" x14ac:dyDescent="0.35">
      <c r="O32" s="19">
        <f ca="1"/>
        <v>12</v>
      </c>
      <c r="P32" s="20">
        <f ca="1"/>
        <v>45035</v>
      </c>
      <c r="Q32" s="20">
        <f ca="1"/>
        <v>45036</v>
      </c>
      <c r="R32" s="21">
        <f ca="1"/>
        <v>2.7397260273972603E-3</v>
      </c>
      <c r="S32" s="20">
        <f ca="1"/>
        <v>45035</v>
      </c>
      <c r="T32" s="25">
        <f ca="1"/>
        <v>7.5899999999999995E-2</v>
      </c>
      <c r="Y32" s="26">
        <f ca="1"/>
        <v>12</v>
      </c>
      <c r="Z32" s="27">
        <f ca="1"/>
        <v>45034</v>
      </c>
      <c r="AA32" s="28">
        <f ca="1"/>
        <v>45035</v>
      </c>
      <c r="AB32" s="29">
        <f ca="1"/>
        <v>2.7777777777777779E-3</v>
      </c>
      <c r="AC32" s="28">
        <f ca="1"/>
        <v>45034</v>
      </c>
      <c r="AD32" s="30">
        <f ca="1"/>
        <v>4.8000000000000001E-2</v>
      </c>
    </row>
    <row r="33" spans="15:30" x14ac:dyDescent="0.35">
      <c r="O33" s="19">
        <f ca="1"/>
        <v>13</v>
      </c>
      <c r="P33" s="20">
        <f ca="1"/>
        <v>45036</v>
      </c>
      <c r="Q33" s="20">
        <f ca="1"/>
        <v>45037</v>
      </c>
      <c r="R33" s="21">
        <f ca="1"/>
        <v>2.7397260273972603E-3</v>
      </c>
      <c r="S33" s="20">
        <f ca="1"/>
        <v>45036</v>
      </c>
      <c r="T33" s="25">
        <f ca="1"/>
        <v>7.5899999999999995E-2</v>
      </c>
      <c r="Y33" s="26">
        <f ca="1"/>
        <v>13</v>
      </c>
      <c r="Z33" s="27">
        <f ca="1"/>
        <v>45035</v>
      </c>
      <c r="AA33" s="28">
        <f ca="1"/>
        <v>45036</v>
      </c>
      <c r="AB33" s="29">
        <f ca="1"/>
        <v>2.7777777777777779E-3</v>
      </c>
      <c r="AC33" s="28">
        <f ca="1"/>
        <v>45035</v>
      </c>
      <c r="AD33" s="30">
        <f ca="1"/>
        <v>4.8000000000000001E-2</v>
      </c>
    </row>
    <row r="34" spans="15:30" x14ac:dyDescent="0.35">
      <c r="O34" s="19">
        <f ca="1"/>
        <v>14</v>
      </c>
      <c r="P34" s="20">
        <f ca="1"/>
        <v>45037</v>
      </c>
      <c r="Q34" s="20">
        <f ca="1"/>
        <v>45040</v>
      </c>
      <c r="R34" s="21">
        <f ca="1"/>
        <v>8.21917808219178E-3</v>
      </c>
      <c r="S34" s="20">
        <f ca="1"/>
        <v>45037</v>
      </c>
      <c r="T34" s="25">
        <f ca="1"/>
        <v>7.5399999999999995E-2</v>
      </c>
      <c r="Y34" s="26">
        <f ca="1"/>
        <v>14</v>
      </c>
      <c r="Z34" s="27">
        <f ca="1"/>
        <v>45036</v>
      </c>
      <c r="AA34" s="28">
        <f ca="1"/>
        <v>45037</v>
      </c>
      <c r="AB34" s="29">
        <f ca="1"/>
        <v>2.7777777777777779E-3</v>
      </c>
      <c r="AC34" s="28">
        <f ca="1"/>
        <v>45036</v>
      </c>
      <c r="AD34" s="30">
        <f ca="1"/>
        <v>4.8000000000000001E-2</v>
      </c>
    </row>
    <row r="35" spans="15:30" x14ac:dyDescent="0.35">
      <c r="O35" s="19">
        <f ca="1"/>
        <v>15</v>
      </c>
      <c r="P35" s="20">
        <f ca="1"/>
        <v>45040</v>
      </c>
      <c r="Q35" s="20">
        <f ca="1"/>
        <v>45041</v>
      </c>
      <c r="R35" s="21">
        <f ca="1"/>
        <v>2.7397260273972603E-3</v>
      </c>
      <c r="S35" s="20">
        <f ca="1"/>
        <v>45040</v>
      </c>
      <c r="T35" s="25">
        <f ca="1"/>
        <v>7.597000000000001E-2</v>
      </c>
      <c r="Y35" s="26">
        <f ca="1"/>
        <v>15</v>
      </c>
      <c r="Z35" s="27">
        <f ca="1"/>
        <v>45037</v>
      </c>
      <c r="AA35" s="28">
        <f ca="1"/>
        <v>45040</v>
      </c>
      <c r="AB35" s="29">
        <f ca="1"/>
        <v>8.3333333333333332E-3</v>
      </c>
      <c r="AC35" s="28">
        <f ca="1"/>
        <v>45037</v>
      </c>
      <c r="AD35" s="30">
        <f ca="1"/>
        <v>4.8000000000000001E-2</v>
      </c>
    </row>
    <row r="36" spans="15:30" x14ac:dyDescent="0.35">
      <c r="O36" s="19">
        <f ca="1"/>
        <v>16</v>
      </c>
      <c r="P36" s="20">
        <f ca="1"/>
        <v>45041</v>
      </c>
      <c r="Q36" s="20">
        <f ca="1"/>
        <v>45042</v>
      </c>
      <c r="R36" s="21">
        <f ca="1"/>
        <v>2.7397260273972603E-3</v>
      </c>
      <c r="S36" s="20">
        <f ca="1"/>
        <v>45041</v>
      </c>
      <c r="T36" s="25">
        <f ca="1"/>
        <v>7.5910000000000005E-2</v>
      </c>
      <c r="Y36" s="26">
        <f ca="1"/>
        <v>16</v>
      </c>
      <c r="Z36" s="27">
        <f ca="1"/>
        <v>45040</v>
      </c>
      <c r="AA36" s="28">
        <f ca="1"/>
        <v>45041</v>
      </c>
      <c r="AB36" s="29">
        <f ca="1"/>
        <v>2.7777777777777779E-3</v>
      </c>
      <c r="AC36" s="28">
        <f ca="1"/>
        <v>45040</v>
      </c>
      <c r="AD36" s="30">
        <f ca="1"/>
        <v>4.8000000000000001E-2</v>
      </c>
    </row>
    <row r="37" spans="15:30" x14ac:dyDescent="0.35">
      <c r="O37" s="19">
        <f ca="1"/>
        <v>17</v>
      </c>
      <c r="P37" s="20">
        <f ca="1"/>
        <v>45042</v>
      </c>
      <c r="Q37" s="20">
        <f ca="1"/>
        <v>45044</v>
      </c>
      <c r="R37" s="21">
        <f ca="1"/>
        <v>5.4794520547945206E-3</v>
      </c>
      <c r="S37" s="20">
        <f ca="1"/>
        <v>45042</v>
      </c>
      <c r="T37" s="25">
        <f ca="1"/>
        <v>7.5940000000000007E-2</v>
      </c>
      <c r="Y37" s="26">
        <f ca="1"/>
        <v>17</v>
      </c>
      <c r="Z37" s="27">
        <f ca="1"/>
        <v>45041</v>
      </c>
      <c r="AA37" s="28">
        <f ca="1"/>
        <v>45042</v>
      </c>
      <c r="AB37" s="29">
        <f ca="1"/>
        <v>2.7777777777777779E-3</v>
      </c>
      <c r="AC37" s="28">
        <f ca="1"/>
        <v>45041</v>
      </c>
      <c r="AD37" s="30">
        <f ca="1"/>
        <v>4.8000000000000001E-2</v>
      </c>
    </row>
    <row r="38" spans="15:30" x14ac:dyDescent="0.35">
      <c r="O38" s="19">
        <f ca="1"/>
        <v>18</v>
      </c>
      <c r="P38" s="20">
        <f ca="1"/>
        <v>45044</v>
      </c>
      <c r="Q38" s="20">
        <f ca="1"/>
        <v>45048</v>
      </c>
      <c r="R38" s="21">
        <f ca="1"/>
        <v>1.0958904109589041E-2</v>
      </c>
      <c r="S38" s="20">
        <f ca="1"/>
        <v>45044</v>
      </c>
      <c r="T38" s="25">
        <f ca="1"/>
        <v>7.5940000000000007E-2</v>
      </c>
      <c r="Y38" s="26">
        <f ca="1"/>
        <v>18</v>
      </c>
      <c r="Z38" s="27">
        <f ca="1"/>
        <v>45042</v>
      </c>
      <c r="AA38" s="28">
        <f ca="1"/>
        <v>45043</v>
      </c>
      <c r="AB38" s="29">
        <f ca="1"/>
        <v>2.7777777777777779E-3</v>
      </c>
      <c r="AC38" s="28">
        <f ca="1"/>
        <v>45042</v>
      </c>
      <c r="AD38" s="30">
        <f ca="1"/>
        <v>4.8000000000000001E-2</v>
      </c>
    </row>
    <row r="39" spans="15:30" x14ac:dyDescent="0.35">
      <c r="O39" s="19">
        <f ca="1"/>
        <v>19</v>
      </c>
      <c r="P39" s="20">
        <f ca="1"/>
        <v>45048</v>
      </c>
      <c r="Q39" s="20">
        <f ca="1"/>
        <v>45049</v>
      </c>
      <c r="R39" s="21">
        <f ca="1"/>
        <v>2.7397260273972603E-3</v>
      </c>
      <c r="S39" s="20">
        <f ca="1"/>
        <v>45048</v>
      </c>
      <c r="T39" s="25">
        <f ca="1"/>
        <v>7.5889999999999999E-2</v>
      </c>
      <c r="Y39" s="26">
        <f ca="1"/>
        <v>19</v>
      </c>
      <c r="Z39" s="27">
        <f ca="1"/>
        <v>45043</v>
      </c>
      <c r="AA39" s="28">
        <f ca="1"/>
        <v>45044</v>
      </c>
      <c r="AB39" s="29">
        <f ca="1"/>
        <v>2.7777777777777779E-3</v>
      </c>
      <c r="AC39" s="28">
        <f ca="1"/>
        <v>45043</v>
      </c>
      <c r="AD39" s="30">
        <f ca="1"/>
        <v>4.8099999999999997E-2</v>
      </c>
    </row>
    <row r="40" spans="15:30" x14ac:dyDescent="0.35">
      <c r="O40" s="19">
        <f ca="1"/>
        <v>20</v>
      </c>
      <c r="P40" s="20">
        <f ca="1"/>
        <v>45049</v>
      </c>
      <c r="Q40" s="20">
        <f ca="1"/>
        <v>45050</v>
      </c>
      <c r="R40" s="21">
        <f ca="1"/>
        <v>2.7397260273972603E-3</v>
      </c>
      <c r="S40" s="20">
        <f ca="1"/>
        <v>45049</v>
      </c>
      <c r="T40" s="25">
        <f ca="1"/>
        <v>7.5940000000000007E-2</v>
      </c>
      <c r="Y40" s="26">
        <f ca="1"/>
        <v>20</v>
      </c>
      <c r="Z40" s="27">
        <f ca="1"/>
        <v>45044</v>
      </c>
      <c r="AA40" s="28">
        <f ca="1"/>
        <v>45047</v>
      </c>
      <c r="AB40" s="29">
        <f ca="1"/>
        <v>8.3333333333333332E-3</v>
      </c>
      <c r="AC40" s="28">
        <f ca="1"/>
        <v>45044</v>
      </c>
      <c r="AD40" s="30">
        <f ca="1"/>
        <v>4.8099999999999997E-2</v>
      </c>
    </row>
    <row r="41" spans="15:30" x14ac:dyDescent="0.35">
      <c r="O41" s="19">
        <f ca="1"/>
        <v>21</v>
      </c>
      <c r="P41" s="20">
        <f ca="1"/>
        <v>45050</v>
      </c>
      <c r="Q41" s="20">
        <f ca="1"/>
        <v>45051</v>
      </c>
      <c r="R41" s="21">
        <f ca="1"/>
        <v>2.7397260273972603E-3</v>
      </c>
      <c r="S41" s="20">
        <f ca="1"/>
        <v>45050</v>
      </c>
      <c r="T41" s="25">
        <f ca="1"/>
        <v>7.5819999999999999E-2</v>
      </c>
      <c r="Y41" s="26">
        <f ca="1"/>
        <v>21</v>
      </c>
      <c r="Z41" s="27">
        <f ca="1"/>
        <v>45047</v>
      </c>
      <c r="AA41" s="28">
        <f ca="1"/>
        <v>45048</v>
      </c>
      <c r="AB41" s="29">
        <f ca="1"/>
        <v>2.7777777777777779E-3</v>
      </c>
      <c r="AC41" s="28">
        <f ca="1"/>
        <v>45047</v>
      </c>
      <c r="AD41" s="30">
        <f ca="1"/>
        <v>4.8099999999999997E-2</v>
      </c>
    </row>
    <row r="42" spans="15:30" x14ac:dyDescent="0.35">
      <c r="O42" s="19">
        <f ca="1"/>
        <v>22</v>
      </c>
      <c r="P42" s="20">
        <f ca="1"/>
        <v>45051</v>
      </c>
      <c r="Q42" s="20">
        <f ca="1"/>
        <v>45054</v>
      </c>
      <c r="R42" s="21">
        <f ca="1"/>
        <v>8.21917808219178E-3</v>
      </c>
      <c r="S42" s="20">
        <f ca="1"/>
        <v>45051</v>
      </c>
      <c r="T42" s="25">
        <f ca="1"/>
        <v>7.5940000000000007E-2</v>
      </c>
      <c r="Y42" s="26">
        <f ca="1"/>
        <v>22</v>
      </c>
      <c r="Z42" s="27">
        <f ca="1"/>
        <v>45048</v>
      </c>
      <c r="AA42" s="28">
        <f ca="1"/>
        <v>45049</v>
      </c>
      <c r="AB42" s="29">
        <f ca="1"/>
        <v>2.7777777777777779E-3</v>
      </c>
      <c r="AC42" s="28">
        <f ca="1"/>
        <v>45048</v>
      </c>
      <c r="AD42" s="30">
        <f ca="1"/>
        <v>4.8099999999999997E-2</v>
      </c>
    </row>
    <row r="43" spans="15:30" x14ac:dyDescent="0.35">
      <c r="O43" s="19">
        <f ca="1"/>
        <v>23</v>
      </c>
      <c r="P43" s="20">
        <f ca="1"/>
        <v>45054</v>
      </c>
      <c r="Q43" s="20">
        <f ca="1"/>
        <v>45055</v>
      </c>
      <c r="R43" s="21">
        <f ca="1"/>
        <v>2.7397260273972603E-3</v>
      </c>
      <c r="S43" s="20">
        <f ca="1"/>
        <v>45054</v>
      </c>
      <c r="T43" s="25">
        <f ca="1"/>
        <v>7.5800000000000006E-2</v>
      </c>
      <c r="Y43" s="26">
        <f ca="1"/>
        <v>23</v>
      </c>
      <c r="Z43" s="27">
        <f ca="1"/>
        <v>45049</v>
      </c>
      <c r="AA43" s="28">
        <f ca="1"/>
        <v>45050</v>
      </c>
      <c r="AB43" s="29">
        <f ca="1"/>
        <v>2.7777777777777779E-3</v>
      </c>
      <c r="AC43" s="28">
        <f ca="1"/>
        <v>45049</v>
      </c>
      <c r="AD43" s="30">
        <f ca="1"/>
        <v>4.8099999999999997E-2</v>
      </c>
    </row>
    <row r="44" spans="15:30" x14ac:dyDescent="0.35">
      <c r="O44" s="19">
        <f ca="1"/>
        <v>24</v>
      </c>
      <c r="P44" s="20">
        <f ca="1"/>
        <v>45055</v>
      </c>
      <c r="Q44" s="20">
        <f ca="1"/>
        <v>45056</v>
      </c>
      <c r="R44" s="21">
        <f ca="1"/>
        <v>2.7397260273972603E-3</v>
      </c>
      <c r="S44" s="20">
        <f ca="1"/>
        <v>45055</v>
      </c>
      <c r="T44" s="25">
        <f ca="1"/>
        <v>7.5819999999999999E-2</v>
      </c>
      <c r="Y44" s="26">
        <f ca="1"/>
        <v>24</v>
      </c>
      <c r="Z44" s="27">
        <f ca="1"/>
        <v>45050</v>
      </c>
      <c r="AA44" s="28">
        <f ca="1"/>
        <v>45051</v>
      </c>
      <c r="AB44" s="29">
        <f ca="1"/>
        <v>2.7777777777777779E-3</v>
      </c>
      <c r="AC44" s="28">
        <f ca="1"/>
        <v>45050</v>
      </c>
      <c r="AD44" s="30">
        <f ca="1"/>
        <v>5.0599999999999999E-2</v>
      </c>
    </row>
    <row r="45" spans="15:30" x14ac:dyDescent="0.35">
      <c r="O45" s="19">
        <f ca="1"/>
        <v>25</v>
      </c>
      <c r="P45" s="20">
        <f ca="1"/>
        <v>45056</v>
      </c>
      <c r="Q45" s="20">
        <f ca="1"/>
        <v>45057</v>
      </c>
      <c r="R45" s="21">
        <f ca="1"/>
        <v>2.7397260273972603E-3</v>
      </c>
      <c r="S45" s="20">
        <f ca="1"/>
        <v>45056</v>
      </c>
      <c r="T45" s="25">
        <f ca="1"/>
        <v>7.5770000000000004E-2</v>
      </c>
      <c r="Y45" s="26">
        <f ca="1"/>
        <v>25</v>
      </c>
      <c r="Z45" s="27">
        <f ca="1"/>
        <v>45051</v>
      </c>
      <c r="AA45" s="28">
        <f ca="1"/>
        <v>45054</v>
      </c>
      <c r="AB45" s="29">
        <f ca="1"/>
        <v>8.3333333333333332E-3</v>
      </c>
      <c r="AC45" s="28">
        <f ca="1"/>
        <v>45051</v>
      </c>
      <c r="AD45" s="30">
        <f ca="1"/>
        <v>5.0599999999999999E-2</v>
      </c>
    </row>
    <row r="46" spans="15:30" x14ac:dyDescent="0.35">
      <c r="O46" s="19">
        <f ca="1"/>
        <v>26</v>
      </c>
      <c r="P46" s="20">
        <f ca="1"/>
        <v>45057</v>
      </c>
      <c r="Q46" s="20">
        <f ca="1"/>
        <v>45058</v>
      </c>
      <c r="R46" s="21">
        <f ca="1"/>
        <v>2.7397260273972603E-3</v>
      </c>
      <c r="S46" s="20">
        <f ca="1"/>
        <v>45057</v>
      </c>
      <c r="T46" s="25">
        <f ca="1"/>
        <v>7.5759999999999994E-2</v>
      </c>
      <c r="Y46" s="26">
        <f ca="1"/>
        <v>26</v>
      </c>
      <c r="Z46" s="27">
        <f ca="1"/>
        <v>45054</v>
      </c>
      <c r="AA46" s="28">
        <f ca="1"/>
        <v>45055</v>
      </c>
      <c r="AB46" s="29">
        <f ca="1"/>
        <v>2.7777777777777779E-3</v>
      </c>
      <c r="AC46" s="28">
        <f ca="1"/>
        <v>45054</v>
      </c>
      <c r="AD46" s="30">
        <f ca="1"/>
        <v>5.0599999999999999E-2</v>
      </c>
    </row>
    <row r="47" spans="15:30" x14ac:dyDescent="0.35">
      <c r="O47" s="19">
        <f ca="1"/>
        <v>27</v>
      </c>
      <c r="P47" s="20">
        <f ca="1"/>
        <v>45058</v>
      </c>
      <c r="Q47" s="20">
        <f ca="1"/>
        <v>45061</v>
      </c>
      <c r="R47" s="21">
        <f ca="1"/>
        <v>8.21917808219178E-3</v>
      </c>
      <c r="S47" s="20">
        <f ca="1"/>
        <v>45058</v>
      </c>
      <c r="T47" s="25">
        <f ca="1"/>
        <v>7.5859999999999997E-2</v>
      </c>
      <c r="Y47" s="26">
        <f ca="1"/>
        <v>27</v>
      </c>
      <c r="Z47" s="27">
        <f ca="1"/>
        <v>45055</v>
      </c>
      <c r="AA47" s="28">
        <f ca="1"/>
        <v>45056</v>
      </c>
      <c r="AB47" s="29">
        <f ca="1"/>
        <v>2.7777777777777779E-3</v>
      </c>
      <c r="AC47" s="28">
        <f ca="1"/>
        <v>45055</v>
      </c>
      <c r="AD47" s="30">
        <f ca="1"/>
        <v>5.0599999999999999E-2</v>
      </c>
    </row>
    <row r="48" spans="15:30" x14ac:dyDescent="0.35">
      <c r="O48" s="19">
        <f ca="1"/>
        <v>28</v>
      </c>
      <c r="P48" s="20">
        <f ca="1"/>
        <v>45061</v>
      </c>
      <c r="Q48" s="20">
        <f ca="1"/>
        <v>45062</v>
      </c>
      <c r="R48" s="21">
        <f ca="1"/>
        <v>2.7397260273972603E-3</v>
      </c>
      <c r="S48" s="20">
        <f ca="1"/>
        <v>45061</v>
      </c>
      <c r="T48" s="25">
        <f ca="1"/>
        <v>7.5770000000000004E-2</v>
      </c>
      <c r="Y48" s="26">
        <f ca="1"/>
        <v>28</v>
      </c>
      <c r="Z48" s="27">
        <f ca="1"/>
        <v>45056</v>
      </c>
      <c r="AA48" s="28">
        <f ca="1"/>
        <v>45057</v>
      </c>
      <c r="AB48" s="29">
        <f ca="1"/>
        <v>2.7777777777777779E-3</v>
      </c>
      <c r="AC48" s="28">
        <f ca="1"/>
        <v>45056</v>
      </c>
      <c r="AD48" s="30">
        <f ca="1"/>
        <v>5.0599999999999999E-2</v>
      </c>
    </row>
    <row r="49" spans="15:30" x14ac:dyDescent="0.35">
      <c r="O49" s="19">
        <f ca="1"/>
        <v>29</v>
      </c>
      <c r="P49" s="20">
        <f ca="1"/>
        <v>45062</v>
      </c>
      <c r="Q49" s="20">
        <f ca="1"/>
        <v>45063</v>
      </c>
      <c r="R49" s="21">
        <f ca="1"/>
        <v>2.7397260273972603E-3</v>
      </c>
      <c r="S49" s="20">
        <f ca="1"/>
        <v>45062</v>
      </c>
      <c r="T49" s="25">
        <f ca="1"/>
        <v>7.5859999999999997E-2</v>
      </c>
      <c r="Y49" s="26">
        <f ca="1"/>
        <v>29</v>
      </c>
      <c r="Z49" s="27">
        <f ca="1"/>
        <v>45057</v>
      </c>
      <c r="AA49" s="28">
        <f ca="1"/>
        <v>45058</v>
      </c>
      <c r="AB49" s="29">
        <f ca="1"/>
        <v>2.7777777777777779E-3</v>
      </c>
      <c r="AC49" s="28">
        <f ca="1"/>
        <v>45057</v>
      </c>
      <c r="AD49" s="30">
        <f ca="1"/>
        <v>5.0499999999999996E-2</v>
      </c>
    </row>
    <row r="50" spans="15:30" x14ac:dyDescent="0.35">
      <c r="O50" s="19">
        <f ca="1"/>
        <v>30</v>
      </c>
      <c r="P50" s="20">
        <f ca="1"/>
        <v>45063</v>
      </c>
      <c r="Q50" s="20">
        <f ca="1"/>
        <v>45064</v>
      </c>
      <c r="R50" s="21">
        <f ca="1"/>
        <v>2.7397260273972603E-3</v>
      </c>
      <c r="S50" s="20">
        <f ca="1"/>
        <v>45063</v>
      </c>
      <c r="T50" s="25">
        <f ca="1"/>
        <v>7.5770000000000004E-2</v>
      </c>
      <c r="Y50" s="26">
        <f ca="1"/>
        <v>30</v>
      </c>
      <c r="Z50" s="27">
        <f ca="1"/>
        <v>45058</v>
      </c>
      <c r="AA50" s="28">
        <f ca="1"/>
        <v>45061</v>
      </c>
      <c r="AB50" s="29">
        <f ca="1"/>
        <v>8.3333333333333332E-3</v>
      </c>
      <c r="AC50" s="28">
        <f ca="1"/>
        <v>45058</v>
      </c>
      <c r="AD50" s="30">
        <f ca="1"/>
        <v>5.0499999999999996E-2</v>
      </c>
    </row>
    <row r="51" spans="15:30" x14ac:dyDescent="0.35">
      <c r="O51" s="19">
        <f ca="1"/>
        <v>31</v>
      </c>
      <c r="P51" s="20">
        <f ca="1"/>
        <v>45064</v>
      </c>
      <c r="Q51" s="20">
        <f ca="1"/>
        <v>45065</v>
      </c>
      <c r="R51" s="21">
        <f ca="1"/>
        <v>2.7397260273972603E-3</v>
      </c>
      <c r="S51" s="20">
        <f ca="1"/>
        <v>45064</v>
      </c>
      <c r="T51" s="25">
        <f ca="1"/>
        <v>7.578E-2</v>
      </c>
      <c r="Y51" s="26">
        <f ca="1"/>
        <v>31</v>
      </c>
      <c r="Z51" s="27">
        <f ca="1"/>
        <v>45061</v>
      </c>
      <c r="AA51" s="28">
        <f ca="1"/>
        <v>45062</v>
      </c>
      <c r="AB51" s="29">
        <f ca="1"/>
        <v>2.7777777777777779E-3</v>
      </c>
      <c r="AC51" s="28">
        <f ca="1"/>
        <v>45061</v>
      </c>
      <c r="AD51" s="30">
        <f ca="1"/>
        <v>5.0599999999999999E-2</v>
      </c>
    </row>
    <row r="52" spans="15:30" x14ac:dyDescent="0.35">
      <c r="O52" s="19">
        <f ca="1"/>
        <v>32</v>
      </c>
      <c r="P52" s="20">
        <f ca="1"/>
        <v>45065</v>
      </c>
      <c r="Q52" s="20">
        <f ca="1"/>
        <v>45068</v>
      </c>
      <c r="R52" s="21">
        <f ca="1"/>
        <v>8.21917808219178E-3</v>
      </c>
      <c r="S52" s="20">
        <f ca="1"/>
        <v>45065</v>
      </c>
      <c r="T52" s="25">
        <f ca="1"/>
        <v>7.5749999999999998E-2</v>
      </c>
      <c r="Y52" s="26">
        <f ca="1"/>
        <v>32</v>
      </c>
      <c r="Z52" s="27">
        <f ca="1"/>
        <v>45062</v>
      </c>
      <c r="AA52" s="28">
        <f ca="1"/>
        <v>45063</v>
      </c>
      <c r="AB52" s="29">
        <f ca="1"/>
        <v>2.7777777777777779E-3</v>
      </c>
      <c r="AC52" s="28">
        <f ca="1"/>
        <v>45062</v>
      </c>
      <c r="AD52" s="30">
        <f ca="1"/>
        <v>5.0499999999999996E-2</v>
      </c>
    </row>
    <row r="53" spans="15:30" x14ac:dyDescent="0.35">
      <c r="O53" s="19">
        <f ca="1"/>
        <v>33</v>
      </c>
      <c r="P53" s="20">
        <f ca="1"/>
        <v>45068</v>
      </c>
      <c r="Q53" s="20">
        <f ca="1"/>
        <v>45069</v>
      </c>
      <c r="R53" s="21">
        <f ca="1"/>
        <v>2.7397260273972603E-3</v>
      </c>
      <c r="S53" s="20">
        <f ca="1"/>
        <v>45068</v>
      </c>
      <c r="T53" s="25">
        <f ca="1"/>
        <v>7.5770000000000004E-2</v>
      </c>
      <c r="Y53" s="26">
        <f ca="1"/>
        <v>33</v>
      </c>
      <c r="Z53" s="27">
        <f ca="1"/>
        <v>45063</v>
      </c>
      <c r="AA53" s="28">
        <f ca="1"/>
        <v>45064</v>
      </c>
      <c r="AB53" s="29">
        <f ca="1"/>
        <v>2.7777777777777779E-3</v>
      </c>
      <c r="AC53" s="28">
        <f ca="1"/>
        <v>45063</v>
      </c>
      <c r="AD53" s="30">
        <f ca="1"/>
        <v>5.0499999999999996E-2</v>
      </c>
    </row>
    <row r="54" spans="15:30" x14ac:dyDescent="0.35">
      <c r="O54" s="19">
        <f ca="1"/>
        <v>34</v>
      </c>
      <c r="P54" s="20">
        <f ca="1"/>
        <v>45069</v>
      </c>
      <c r="Q54" s="20">
        <f ca="1"/>
        <v>45070</v>
      </c>
      <c r="R54" s="21">
        <f ca="1"/>
        <v>2.7397260273972603E-3</v>
      </c>
      <c r="S54" s="20">
        <f ca="1"/>
        <v>45069</v>
      </c>
      <c r="T54" s="25">
        <f ca="1"/>
        <v>7.5770000000000004E-2</v>
      </c>
      <c r="Y54" s="26">
        <f ca="1"/>
        <v>34</v>
      </c>
      <c r="Z54" s="27">
        <f ca="1"/>
        <v>45064</v>
      </c>
      <c r="AA54" s="28">
        <f ca="1"/>
        <v>45065</v>
      </c>
      <c r="AB54" s="29">
        <f ca="1"/>
        <v>2.7777777777777779E-3</v>
      </c>
      <c r="AC54" s="28">
        <f ca="1"/>
        <v>45064</v>
      </c>
      <c r="AD54" s="30">
        <f ca="1"/>
        <v>5.0499999999999996E-2</v>
      </c>
    </row>
    <row r="55" spans="15:30" x14ac:dyDescent="0.35">
      <c r="O55" s="19">
        <f ca="1"/>
        <v>35</v>
      </c>
      <c r="P55" s="20">
        <f ca="1"/>
        <v>45070</v>
      </c>
      <c r="Q55" s="20">
        <f ca="1"/>
        <v>45071</v>
      </c>
      <c r="R55" s="21">
        <f ca="1"/>
        <v>2.7397260273972603E-3</v>
      </c>
      <c r="S55" s="20">
        <f ca="1"/>
        <v>45070</v>
      </c>
      <c r="T55" s="25">
        <f ca="1"/>
        <v>7.5800000000000006E-2</v>
      </c>
      <c r="Y55" s="26">
        <f ca="1"/>
        <v>35</v>
      </c>
      <c r="Z55" s="27">
        <f ca="1"/>
        <v>45065</v>
      </c>
      <c r="AA55" s="28">
        <f ca="1"/>
        <v>45068</v>
      </c>
      <c r="AB55" s="29">
        <f ca="1"/>
        <v>8.3333333333333332E-3</v>
      </c>
      <c r="AC55" s="28">
        <f ca="1"/>
        <v>45065</v>
      </c>
      <c r="AD55" s="30">
        <f ca="1"/>
        <v>5.0499999999999996E-2</v>
      </c>
    </row>
    <row r="56" spans="15:30" x14ac:dyDescent="0.35">
      <c r="O56" s="19">
        <f ca="1"/>
        <v>36</v>
      </c>
      <c r="P56" s="20">
        <f ca="1"/>
        <v>45071</v>
      </c>
      <c r="Q56" s="20">
        <f ca="1"/>
        <v>45072</v>
      </c>
      <c r="R56" s="21">
        <f ca="1"/>
        <v>2.7397260273972603E-3</v>
      </c>
      <c r="S56" s="20">
        <f ca="1"/>
        <v>45071</v>
      </c>
      <c r="T56" s="25">
        <f ca="1"/>
        <v>7.5819999999999999E-2</v>
      </c>
      <c r="Y56" s="26">
        <f ca="1"/>
        <v>36</v>
      </c>
      <c r="Z56" s="27">
        <f ca="1"/>
        <v>45068</v>
      </c>
      <c r="AA56" s="28">
        <f ca="1"/>
        <v>45069</v>
      </c>
      <c r="AB56" s="29">
        <f ca="1"/>
        <v>2.7777777777777779E-3</v>
      </c>
      <c r="AC56" s="28">
        <f ca="1"/>
        <v>45068</v>
      </c>
      <c r="AD56" s="30">
        <f ca="1"/>
        <v>5.0499999999999996E-2</v>
      </c>
    </row>
    <row r="57" spans="15:30" x14ac:dyDescent="0.35">
      <c r="O57" s="19">
        <f ca="1"/>
        <v>37</v>
      </c>
      <c r="P57" s="20">
        <f ca="1"/>
        <v>45072</v>
      </c>
      <c r="Q57" s="20">
        <f ca="1"/>
        <v>45075</v>
      </c>
      <c r="R57" s="21">
        <f ca="1"/>
        <v>8.21917808219178E-3</v>
      </c>
      <c r="S57" s="20">
        <f ca="1"/>
        <v>45072</v>
      </c>
      <c r="T57" s="25">
        <f ca="1"/>
        <v>8.0299999999999996E-2</v>
      </c>
      <c r="Y57" s="26">
        <f ca="1"/>
        <v>37</v>
      </c>
      <c r="Z57" s="27">
        <f ca="1"/>
        <v>45069</v>
      </c>
      <c r="AA57" s="28">
        <f ca="1"/>
        <v>45070</v>
      </c>
      <c r="AB57" s="29">
        <f ca="1"/>
        <v>2.7777777777777779E-3</v>
      </c>
      <c r="AC57" s="28">
        <f ca="1"/>
        <v>45069</v>
      </c>
      <c r="AD57" s="30">
        <f ca="1"/>
        <v>5.0499999999999996E-2</v>
      </c>
    </row>
    <row r="58" spans="15:30" x14ac:dyDescent="0.35">
      <c r="O58" s="19">
        <f ca="1"/>
        <v>38</v>
      </c>
      <c r="P58" s="20">
        <f ca="1"/>
        <v>45075</v>
      </c>
      <c r="Q58" s="20">
        <f ca="1"/>
        <v>45076</v>
      </c>
      <c r="R58" s="21">
        <f ca="1"/>
        <v>2.7397260273972603E-3</v>
      </c>
      <c r="S58" s="20">
        <f ca="1"/>
        <v>45075</v>
      </c>
      <c r="T58" s="25">
        <f ca="1"/>
        <v>8.0670000000000006E-2</v>
      </c>
      <c r="Y58" s="26">
        <f ca="1"/>
        <v>38</v>
      </c>
      <c r="Z58" s="27">
        <f ca="1"/>
        <v>45070</v>
      </c>
      <c r="AA58" s="28">
        <f ca="1"/>
        <v>45071</v>
      </c>
      <c r="AB58" s="29">
        <f ca="1"/>
        <v>2.7777777777777779E-3</v>
      </c>
      <c r="AC58" s="28">
        <f ca="1"/>
        <v>45070</v>
      </c>
      <c r="AD58" s="30">
        <f ca="1"/>
        <v>5.0499999999999996E-2</v>
      </c>
    </row>
    <row r="59" spans="15:30" x14ac:dyDescent="0.35">
      <c r="O59" s="19">
        <f ca="1"/>
        <v>39</v>
      </c>
      <c r="P59" s="20">
        <f ca="1"/>
        <v>45076</v>
      </c>
      <c r="Q59" s="20">
        <f ca="1"/>
        <v>45077</v>
      </c>
      <c r="R59" s="21">
        <f ca="1"/>
        <v>2.7397260273972603E-3</v>
      </c>
      <c r="S59" s="20">
        <f ca="1"/>
        <v>45076</v>
      </c>
      <c r="T59" s="25">
        <f ca="1"/>
        <v>8.0749999999999988E-2</v>
      </c>
      <c r="Y59" s="26">
        <f ca="1"/>
        <v>39</v>
      </c>
      <c r="Z59" s="27">
        <f ca="1"/>
        <v>45071</v>
      </c>
      <c r="AA59" s="28">
        <f ca="1"/>
        <v>45072</v>
      </c>
      <c r="AB59" s="29">
        <f ca="1"/>
        <v>2.7777777777777779E-3</v>
      </c>
      <c r="AC59" s="28">
        <f ca="1"/>
        <v>45071</v>
      </c>
      <c r="AD59" s="30">
        <f ca="1"/>
        <v>5.0599999999999999E-2</v>
      </c>
    </row>
    <row r="60" spans="15:30" x14ac:dyDescent="0.35">
      <c r="O60" s="19">
        <f ca="1"/>
        <v>40</v>
      </c>
      <c r="P60" s="20">
        <f ca="1"/>
        <v>45077</v>
      </c>
      <c r="Q60" s="20">
        <f ca="1"/>
        <v>45078</v>
      </c>
      <c r="R60" s="21">
        <f ca="1"/>
        <v>2.7397260273972603E-3</v>
      </c>
      <c r="S60" s="20">
        <f ca="1"/>
        <v>45077</v>
      </c>
      <c r="T60" s="25">
        <f ca="1"/>
        <v>8.073000000000001E-2</v>
      </c>
      <c r="Y60" s="26">
        <f ca="1"/>
        <v>40</v>
      </c>
      <c r="Z60" s="27">
        <f ca="1"/>
        <v>45072</v>
      </c>
      <c r="AA60" s="28">
        <f ca="1"/>
        <v>45076</v>
      </c>
      <c r="AB60" s="29">
        <f ca="1"/>
        <v>1.1111111111111112E-2</v>
      </c>
      <c r="AC60" s="28">
        <f ca="1"/>
        <v>45072</v>
      </c>
      <c r="AD60" s="30">
        <f ca="1"/>
        <v>5.0599999999999999E-2</v>
      </c>
    </row>
    <row r="61" spans="15:30" x14ac:dyDescent="0.35">
      <c r="O61" s="19">
        <f ca="1"/>
        <v>41</v>
      </c>
      <c r="P61" s="20">
        <f ca="1"/>
        <v>45078</v>
      </c>
      <c r="Q61" s="20">
        <f ca="1"/>
        <v>45079</v>
      </c>
      <c r="R61" s="21">
        <f ca="1"/>
        <v>2.7397260273972603E-3</v>
      </c>
      <c r="S61" s="20">
        <f ca="1"/>
        <v>45078</v>
      </c>
      <c r="T61" s="25">
        <f ca="1"/>
        <v>8.0589999999999995E-2</v>
      </c>
      <c r="Y61" s="26">
        <f ca="1"/>
        <v>41</v>
      </c>
      <c r="Z61" s="27">
        <f ca="1"/>
        <v>45076</v>
      </c>
      <c r="AA61" s="28">
        <f ca="1"/>
        <v>45077</v>
      </c>
      <c r="AB61" s="29">
        <f ca="1"/>
        <v>2.7777777777777779E-3</v>
      </c>
      <c r="AC61" s="28">
        <f ca="1"/>
        <v>45076</v>
      </c>
      <c r="AD61" s="30">
        <f ca="1"/>
        <v>5.0599999999999999E-2</v>
      </c>
    </row>
    <row r="62" spans="15:30" x14ac:dyDescent="0.35">
      <c r="O62" s="19">
        <f ca="1"/>
        <v>42</v>
      </c>
      <c r="P62" s="20">
        <f ca="1"/>
        <v>45079</v>
      </c>
      <c r="Q62" s="20">
        <f ca="1"/>
        <v>45082</v>
      </c>
      <c r="R62" s="21">
        <f ca="1"/>
        <v>8.21917808219178E-3</v>
      </c>
      <c r="S62" s="20">
        <f ca="1"/>
        <v>45079</v>
      </c>
      <c r="T62" s="25">
        <f ca="1"/>
        <v>8.0589999999999995E-2</v>
      </c>
      <c r="Y62" s="26">
        <f ca="1"/>
        <v>42</v>
      </c>
      <c r="Z62" s="27">
        <f ca="1"/>
        <v>45077</v>
      </c>
      <c r="AA62" s="28">
        <f ca="1"/>
        <v>45078</v>
      </c>
      <c r="AB62" s="29">
        <f ca="1"/>
        <v>2.7777777777777779E-3</v>
      </c>
      <c r="AC62" s="28">
        <f ca="1"/>
        <v>45077</v>
      </c>
      <c r="AD62" s="30">
        <f ca="1"/>
        <v>5.0799999999999998E-2</v>
      </c>
    </row>
    <row r="63" spans="15:30" x14ac:dyDescent="0.35">
      <c r="O63" s="19">
        <f ca="1"/>
        <v>43</v>
      </c>
      <c r="P63" s="20">
        <f ca="1"/>
        <v>45082</v>
      </c>
      <c r="Q63" s="20">
        <f ca="1"/>
        <v>45083</v>
      </c>
      <c r="R63" s="21">
        <f ca="1"/>
        <v>2.7397260273972603E-3</v>
      </c>
      <c r="S63" s="20">
        <f ca="1"/>
        <v>45082</v>
      </c>
      <c r="T63" s="25">
        <f ca="1"/>
        <v>8.0600000000000005E-2</v>
      </c>
      <c r="Y63" s="26">
        <f ca="1"/>
        <v>43</v>
      </c>
      <c r="Z63" s="27">
        <f ca="1"/>
        <v>45078</v>
      </c>
      <c r="AA63" s="28">
        <f ca="1"/>
        <v>45079</v>
      </c>
      <c r="AB63" s="29">
        <f ca="1"/>
        <v>2.7777777777777779E-3</v>
      </c>
      <c r="AC63" s="28">
        <f ca="1"/>
        <v>45078</v>
      </c>
      <c r="AD63" s="30">
        <f ca="1"/>
        <v>5.0799999999999998E-2</v>
      </c>
    </row>
    <row r="64" spans="15:30" x14ac:dyDescent="0.35">
      <c r="O64" s="19">
        <f ca="1"/>
        <v>44</v>
      </c>
      <c r="P64" s="20">
        <f ca="1"/>
        <v>45083</v>
      </c>
      <c r="Q64" s="20">
        <f ca="1"/>
        <v>45084</v>
      </c>
      <c r="R64" s="21">
        <f ca="1"/>
        <v>2.7397260273972603E-3</v>
      </c>
      <c r="S64" s="20">
        <f ca="1"/>
        <v>45083</v>
      </c>
      <c r="T64" s="25">
        <f ca="1"/>
        <v>8.0589999999999995E-2</v>
      </c>
      <c r="Y64" s="26">
        <f ca="1"/>
        <v>44</v>
      </c>
      <c r="Z64" s="27">
        <f ca="1"/>
        <v>45079</v>
      </c>
      <c r="AA64" s="28">
        <f ca="1"/>
        <v>45082</v>
      </c>
      <c r="AB64" s="29">
        <f ca="1"/>
        <v>8.3333333333333332E-3</v>
      </c>
      <c r="AC64" s="28">
        <f ca="1"/>
        <v>45079</v>
      </c>
      <c r="AD64" s="30">
        <f ca="1"/>
        <v>5.0700000000000002E-2</v>
      </c>
    </row>
    <row r="65" spans="15:30" x14ac:dyDescent="0.35">
      <c r="O65" s="19">
        <f ca="1"/>
        <v>45</v>
      </c>
      <c r="P65" s="20">
        <f ca="1"/>
        <v>45084</v>
      </c>
      <c r="Q65" s="20">
        <f ca="1"/>
        <v>45085</v>
      </c>
      <c r="R65" s="21">
        <f ca="1"/>
        <v>2.7397260273972603E-3</v>
      </c>
      <c r="S65" s="20">
        <f ca="1"/>
        <v>45084</v>
      </c>
      <c r="T65" s="25">
        <f ca="1"/>
        <v>8.0660000000000009E-2</v>
      </c>
      <c r="Y65" s="26">
        <f ca="1"/>
        <v>45</v>
      </c>
      <c r="Z65" s="27">
        <f ca="1"/>
        <v>45082</v>
      </c>
      <c r="AA65" s="28">
        <f ca="1"/>
        <v>45083</v>
      </c>
      <c r="AB65" s="29">
        <f ca="1"/>
        <v>2.7777777777777779E-3</v>
      </c>
      <c r="AC65" s="28">
        <f ca="1"/>
        <v>45082</v>
      </c>
      <c r="AD65" s="30">
        <f ca="1"/>
        <v>5.0599999999999999E-2</v>
      </c>
    </row>
    <row r="66" spans="15:30" x14ac:dyDescent="0.35">
      <c r="O66" s="19">
        <f ca="1"/>
        <v>46</v>
      </c>
      <c r="P66" s="20">
        <f ca="1"/>
        <v>45085</v>
      </c>
      <c r="Q66" s="20">
        <f ca="1"/>
        <v>45086</v>
      </c>
      <c r="R66" s="21">
        <f ca="1"/>
        <v>2.7397260273972603E-3</v>
      </c>
      <c r="S66" s="20">
        <f ca="1"/>
        <v>45085</v>
      </c>
      <c r="T66" s="25">
        <f ca="1"/>
        <v>8.0670000000000006E-2</v>
      </c>
      <c r="Y66" s="26">
        <f ca="1"/>
        <v>46</v>
      </c>
      <c r="Z66" s="27">
        <f ca="1"/>
        <v>45083</v>
      </c>
      <c r="AA66" s="28">
        <f ca="1"/>
        <v>45084</v>
      </c>
      <c r="AB66" s="29">
        <f ca="1"/>
        <v>2.7777777777777779E-3</v>
      </c>
      <c r="AC66" s="28">
        <f ca="1"/>
        <v>45083</v>
      </c>
      <c r="AD66" s="30">
        <f ca="1"/>
        <v>5.0499999999999996E-2</v>
      </c>
    </row>
    <row r="67" spans="15:30" x14ac:dyDescent="0.35">
      <c r="O67" s="19">
        <f ca="1"/>
        <v>47</v>
      </c>
      <c r="P67" s="20">
        <f ca="1"/>
        <v>45086</v>
      </c>
      <c r="Q67" s="20">
        <f ca="1"/>
        <v>45089</v>
      </c>
      <c r="R67" s="21">
        <f ca="1"/>
        <v>8.21917808219178E-3</v>
      </c>
      <c r="S67" s="20">
        <f ca="1"/>
        <v>45086</v>
      </c>
      <c r="T67" s="25">
        <f ca="1"/>
        <v>8.0690000000000012E-2</v>
      </c>
      <c r="Y67" s="26">
        <f ca="1"/>
        <v>47</v>
      </c>
      <c r="Z67" s="27">
        <f ca="1"/>
        <v>45084</v>
      </c>
      <c r="AA67" s="28">
        <f ca="1"/>
        <v>45085</v>
      </c>
      <c r="AB67" s="29">
        <f ca="1"/>
        <v>2.7777777777777779E-3</v>
      </c>
      <c r="AC67" s="28">
        <f ca="1"/>
        <v>45084</v>
      </c>
      <c r="AD67" s="30">
        <f ca="1"/>
        <v>5.0499999999999996E-2</v>
      </c>
    </row>
    <row r="68" spans="15:30" x14ac:dyDescent="0.35">
      <c r="O68" s="19">
        <f ca="1"/>
        <v>48</v>
      </c>
      <c r="P68" s="20">
        <f ca="1"/>
        <v>45089</v>
      </c>
      <c r="Q68" s="20">
        <f ca="1"/>
        <v>45090</v>
      </c>
      <c r="R68" s="21">
        <f ca="1"/>
        <v>2.7397260273972603E-3</v>
      </c>
      <c r="S68" s="20">
        <f ca="1"/>
        <v>45089</v>
      </c>
      <c r="T68" s="25">
        <f ca="1"/>
        <v>8.0670000000000006E-2</v>
      </c>
      <c r="Y68" s="26">
        <f ca="1"/>
        <v>48</v>
      </c>
      <c r="Z68" s="27">
        <f ca="1"/>
        <v>45085</v>
      </c>
      <c r="AA68" s="28">
        <f ca="1"/>
        <v>45086</v>
      </c>
      <c r="AB68" s="29">
        <f ca="1"/>
        <v>2.7777777777777779E-3</v>
      </c>
      <c r="AC68" s="28">
        <f ca="1"/>
        <v>45085</v>
      </c>
      <c r="AD68" s="30">
        <f ca="1"/>
        <v>5.0499999999999996E-2</v>
      </c>
    </row>
    <row r="69" spans="15:30" x14ac:dyDescent="0.35">
      <c r="O69" s="19">
        <f ca="1"/>
        <v>49</v>
      </c>
      <c r="P69" s="20">
        <f ca="1"/>
        <v>45090</v>
      </c>
      <c r="Q69" s="20">
        <f ca="1"/>
        <v>45091</v>
      </c>
      <c r="R69" s="21">
        <f ca="1"/>
        <v>2.7397260273972603E-3</v>
      </c>
      <c r="S69" s="20">
        <f ca="1"/>
        <v>45090</v>
      </c>
      <c r="T69" s="25">
        <f ca="1"/>
        <v>8.0660000000000009E-2</v>
      </c>
      <c r="Y69" s="26">
        <f ca="1"/>
        <v>49</v>
      </c>
      <c r="Z69" s="27">
        <f ca="1"/>
        <v>45086</v>
      </c>
      <c r="AA69" s="28">
        <f ca="1"/>
        <v>45089</v>
      </c>
      <c r="AB69" s="29">
        <f ca="1"/>
        <v>8.3333333333333332E-3</v>
      </c>
      <c r="AC69" s="28">
        <f ca="1"/>
        <v>45086</v>
      </c>
      <c r="AD69" s="30">
        <f ca="1"/>
        <v>5.0499999999999996E-2</v>
      </c>
    </row>
    <row r="70" spans="15:30" x14ac:dyDescent="0.35">
      <c r="O70" s="19">
        <f ca="1"/>
        <v>50</v>
      </c>
      <c r="P70" s="20">
        <f ca="1"/>
        <v>45091</v>
      </c>
      <c r="Q70" s="20">
        <f ca="1"/>
        <v>45092</v>
      </c>
      <c r="R70" s="21">
        <f ca="1"/>
        <v>2.7397260273972603E-3</v>
      </c>
      <c r="S70" s="20">
        <f ca="1"/>
        <v>45091</v>
      </c>
      <c r="T70" s="25">
        <f ca="1"/>
        <v>8.0670000000000006E-2</v>
      </c>
      <c r="Y70" s="26">
        <f ca="1"/>
        <v>50</v>
      </c>
      <c r="Z70" s="27">
        <f ca="1"/>
        <v>45089</v>
      </c>
      <c r="AA70" s="28">
        <f ca="1"/>
        <v>45090</v>
      </c>
      <c r="AB70" s="29">
        <f ca="1"/>
        <v>2.7777777777777779E-3</v>
      </c>
      <c r="AC70" s="28">
        <f ca="1"/>
        <v>45089</v>
      </c>
      <c r="AD70" s="30">
        <f ca="1"/>
        <v>5.0499999999999996E-2</v>
      </c>
    </row>
    <row r="71" spans="15:30" x14ac:dyDescent="0.35">
      <c r="O71" s="19">
        <f ca="1"/>
        <v>51</v>
      </c>
      <c r="P71" s="20">
        <f ca="1"/>
        <v>45092</v>
      </c>
      <c r="Q71" s="20">
        <f ca="1"/>
        <v>45096</v>
      </c>
      <c r="R71" s="21">
        <f ca="1"/>
        <v>1.0958904109589041E-2</v>
      </c>
      <c r="S71" s="20">
        <f ca="1"/>
        <v>45092</v>
      </c>
      <c r="T71" s="25">
        <f ca="1"/>
        <v>8.0670000000000006E-2</v>
      </c>
      <c r="Y71" s="26">
        <f ca="1"/>
        <v>51</v>
      </c>
      <c r="Z71" s="27">
        <f ca="1"/>
        <v>45090</v>
      </c>
      <c r="AA71" s="28">
        <f ca="1"/>
        <v>45091</v>
      </c>
      <c r="AB71" s="29">
        <f ca="1"/>
        <v>2.7777777777777779E-3</v>
      </c>
      <c r="AC71" s="28">
        <f ca="1"/>
        <v>45090</v>
      </c>
      <c r="AD71" s="30">
        <f ca="1"/>
        <v>5.0499999999999996E-2</v>
      </c>
    </row>
    <row r="72" spans="15:30" x14ac:dyDescent="0.35">
      <c r="O72" s="19">
        <f ca="1"/>
        <v>52</v>
      </c>
      <c r="P72" s="20">
        <f ca="1"/>
        <v>45096</v>
      </c>
      <c r="Q72" s="20">
        <f ca="1"/>
        <v>45097</v>
      </c>
      <c r="R72" s="21">
        <f ca="1"/>
        <v>2.7397260273972603E-3</v>
      </c>
      <c r="S72" s="20">
        <f ca="1"/>
        <v>45096</v>
      </c>
      <c r="T72" s="25">
        <f ca="1"/>
        <v>8.0700000000000008E-2</v>
      </c>
      <c r="Y72" s="26">
        <f ca="1"/>
        <v>52</v>
      </c>
      <c r="Z72" s="27">
        <f ca="1"/>
        <v>45091</v>
      </c>
      <c r="AA72" s="28">
        <f ca="1"/>
        <v>45092</v>
      </c>
      <c r="AB72" s="29">
        <f ca="1"/>
        <v>2.7777777777777779E-3</v>
      </c>
      <c r="AC72" s="28">
        <f ca="1"/>
        <v>45091</v>
      </c>
      <c r="AD72" s="30">
        <f ca="1"/>
        <v>5.0499999999999996E-2</v>
      </c>
    </row>
    <row r="73" spans="15:30" x14ac:dyDescent="0.35">
      <c r="O73" s="19">
        <f ca="1"/>
        <v>53</v>
      </c>
      <c r="P73" s="20">
        <f ca="1"/>
        <v>45097</v>
      </c>
      <c r="Q73" s="20">
        <f ca="1"/>
        <v>45098</v>
      </c>
      <c r="R73" s="21">
        <f ca="1"/>
        <v>2.7397260273972603E-3</v>
      </c>
      <c r="S73" s="20">
        <f ca="1"/>
        <v>45097</v>
      </c>
      <c r="T73" s="25">
        <f ca="1"/>
        <v>8.0719999999999986E-2</v>
      </c>
      <c r="Y73" s="26">
        <f ca="1"/>
        <v>53</v>
      </c>
      <c r="Z73" s="27">
        <f ca="1"/>
        <v>45092</v>
      </c>
      <c r="AA73" s="28">
        <f ca="1"/>
        <v>45093</v>
      </c>
      <c r="AB73" s="29">
        <f ca="1"/>
        <v>2.7777777777777779E-3</v>
      </c>
      <c r="AC73" s="28">
        <f ca="1"/>
        <v>45092</v>
      </c>
      <c r="AD73" s="30">
        <f ca="1"/>
        <v>5.0599999999999999E-2</v>
      </c>
    </row>
    <row r="74" spans="15:30" x14ac:dyDescent="0.35">
      <c r="O74" s="19">
        <f ca="1"/>
        <v>54</v>
      </c>
      <c r="P74" s="20">
        <f ca="1"/>
        <v>45098</v>
      </c>
      <c r="Q74" s="20">
        <f ca="1"/>
        <v>45099</v>
      </c>
      <c r="R74" s="21">
        <f ca="1"/>
        <v>2.7397260273972603E-3</v>
      </c>
      <c r="S74" s="20">
        <f ca="1"/>
        <v>45098</v>
      </c>
      <c r="T74" s="25">
        <f ca="1"/>
        <v>8.0869999999999997E-2</v>
      </c>
      <c r="Y74" s="26">
        <f ca="1"/>
        <v>54</v>
      </c>
      <c r="Z74" s="27">
        <f ca="1"/>
        <v>45093</v>
      </c>
      <c r="AA74" s="28">
        <f ca="1"/>
        <v>45097</v>
      </c>
      <c r="AB74" s="29">
        <f ca="1"/>
        <v>1.1111111111111112E-2</v>
      </c>
      <c r="AC74" s="28">
        <f ca="1"/>
        <v>45093</v>
      </c>
      <c r="AD74" s="30">
        <f ca="1"/>
        <v>5.0499999999999996E-2</v>
      </c>
    </row>
    <row r="75" spans="15:30" x14ac:dyDescent="0.35">
      <c r="O75" s="19">
        <f ca="1"/>
        <v>55</v>
      </c>
      <c r="P75" s="20">
        <f ca="1"/>
        <v>45099</v>
      </c>
      <c r="Q75" s="20">
        <f ca="1"/>
        <v>45100</v>
      </c>
      <c r="R75" s="21">
        <f ca="1"/>
        <v>2.7397260273972603E-3</v>
      </c>
      <c r="S75" s="20">
        <f ca="1"/>
        <v>45099</v>
      </c>
      <c r="T75" s="25">
        <f ca="1"/>
        <v>8.0779999999999991E-2</v>
      </c>
      <c r="Y75" s="26">
        <f ca="1"/>
        <v>55</v>
      </c>
      <c r="Z75" s="27">
        <f ca="1"/>
        <v>45097</v>
      </c>
      <c r="AA75" s="28">
        <f ca="1"/>
        <v>45098</v>
      </c>
      <c r="AB75" s="29">
        <f ca="1"/>
        <v>2.7777777777777779E-3</v>
      </c>
      <c r="AC75" s="28">
        <f ca="1"/>
        <v>45097</v>
      </c>
      <c r="AD75" s="30">
        <f ca="1"/>
        <v>5.0499999999999996E-2</v>
      </c>
    </row>
    <row r="76" spans="15:30" x14ac:dyDescent="0.35">
      <c r="O76" s="19">
        <f ca="1"/>
        <v>56</v>
      </c>
      <c r="P76" s="20">
        <f ca="1"/>
        <v>45100</v>
      </c>
      <c r="Q76" s="20">
        <f ca="1"/>
        <v>45103</v>
      </c>
      <c r="R76" s="21">
        <f ca="1"/>
        <v>8.21917808219178E-3</v>
      </c>
      <c r="S76" s="20">
        <f ca="1"/>
        <v>45100</v>
      </c>
      <c r="T76" s="25">
        <f ca="1"/>
        <v>8.1050000000000011E-2</v>
      </c>
      <c r="Y76" s="26">
        <f ca="1"/>
        <v>56</v>
      </c>
      <c r="Z76" s="27">
        <f ca="1"/>
        <v>45098</v>
      </c>
      <c r="AA76" s="28">
        <f ca="1"/>
        <v>45099</v>
      </c>
      <c r="AB76" s="29">
        <f ca="1"/>
        <v>2.7777777777777779E-3</v>
      </c>
      <c r="AC76" s="28">
        <f ca="1"/>
        <v>45098</v>
      </c>
      <c r="AD76" s="30">
        <f ca="1"/>
        <v>5.0499999999999996E-2</v>
      </c>
    </row>
    <row r="77" spans="15:30" x14ac:dyDescent="0.35">
      <c r="O77" s="19">
        <f ca="1"/>
        <v>57</v>
      </c>
      <c r="P77" s="20">
        <f ca="1"/>
        <v>45103</v>
      </c>
      <c r="Q77" s="20">
        <f ca="1"/>
        <v>45104</v>
      </c>
      <c r="R77" s="21">
        <f ca="1"/>
        <v>2.7397260273972603E-3</v>
      </c>
      <c r="S77" s="20">
        <f ca="1"/>
        <v>45103</v>
      </c>
      <c r="T77" s="25">
        <f ca="1"/>
        <v>8.0779999999999991E-2</v>
      </c>
      <c r="Y77" s="26">
        <f ca="1"/>
        <v>57</v>
      </c>
      <c r="Z77" s="27">
        <f ca="1"/>
        <v>45099</v>
      </c>
      <c r="AA77" s="28">
        <f ca="1"/>
        <v>45100</v>
      </c>
      <c r="AB77" s="29">
        <f ca="1"/>
        <v>2.7777777777777779E-3</v>
      </c>
      <c r="AC77" s="28">
        <f ca="1"/>
        <v>45099</v>
      </c>
      <c r="AD77" s="30">
        <f ca="1"/>
        <v>5.0499999999999996E-2</v>
      </c>
    </row>
    <row r="78" spans="15:30" x14ac:dyDescent="0.35">
      <c r="O78" s="19">
        <f ca="1"/>
        <v>58</v>
      </c>
      <c r="P78" s="20">
        <f ca="1"/>
        <v>45104</v>
      </c>
      <c r="Q78" s="20">
        <f ca="1"/>
        <v>45105</v>
      </c>
      <c r="R78" s="21">
        <f ca="1"/>
        <v>2.7397260273972603E-3</v>
      </c>
      <c r="S78" s="20">
        <f ca="1"/>
        <v>45104</v>
      </c>
      <c r="T78" s="25">
        <f ca="1"/>
        <v>8.0839999999999995E-2</v>
      </c>
      <c r="Y78" s="26">
        <f ca="1"/>
        <v>58</v>
      </c>
      <c r="Z78" s="27">
        <f ca="1"/>
        <v>45100</v>
      </c>
      <c r="AA78" s="28">
        <f ca="1"/>
        <v>45103</v>
      </c>
      <c r="AB78" s="29">
        <f ca="1"/>
        <v>8.3333333333333332E-3</v>
      </c>
      <c r="AC78" s="28">
        <f ca="1"/>
        <v>45100</v>
      </c>
      <c r="AD78" s="30">
        <f ca="1"/>
        <v>5.0499999999999996E-2</v>
      </c>
    </row>
    <row r="79" spans="15:30" x14ac:dyDescent="0.35">
      <c r="O79" s="19">
        <f ca="1"/>
        <v>59</v>
      </c>
      <c r="P79" s="20">
        <f ca="1"/>
        <v>45105</v>
      </c>
      <c r="Q79" s="20">
        <f ca="1"/>
        <v>45106</v>
      </c>
      <c r="R79" s="21">
        <f ca="1"/>
        <v>2.7397260273972603E-3</v>
      </c>
      <c r="S79" s="20">
        <f ca="1"/>
        <v>45105</v>
      </c>
      <c r="T79" s="25">
        <f ca="1"/>
        <v>8.0879999999999994E-2</v>
      </c>
      <c r="Y79" s="26">
        <f ca="1"/>
        <v>59</v>
      </c>
      <c r="Z79" s="27">
        <f ca="1"/>
        <v>45103</v>
      </c>
      <c r="AA79" s="28">
        <f ca="1"/>
        <v>45104</v>
      </c>
      <c r="AB79" s="29">
        <f ca="1"/>
        <v>2.7777777777777779E-3</v>
      </c>
      <c r="AC79" s="28">
        <f ca="1"/>
        <v>45103</v>
      </c>
      <c r="AD79" s="30">
        <f ca="1"/>
        <v>5.0499999999999996E-2</v>
      </c>
    </row>
    <row r="80" spans="15:30" x14ac:dyDescent="0.35">
      <c r="O80" s="19">
        <f ca="1"/>
        <v>60</v>
      </c>
      <c r="P80" s="20">
        <f ca="1"/>
        <v>45106</v>
      </c>
      <c r="Q80" s="20">
        <f ca="1"/>
        <v>45107</v>
      </c>
      <c r="R80" s="21">
        <f ca="1"/>
        <v>2.7397260273972603E-3</v>
      </c>
      <c r="S80" s="20">
        <f ca="1"/>
        <v>45106</v>
      </c>
      <c r="T80" s="25">
        <f ca="1"/>
        <v>8.0759999999999998E-2</v>
      </c>
      <c r="Y80" s="26">
        <f ca="1"/>
        <v>60</v>
      </c>
      <c r="Z80" s="27">
        <f ca="1"/>
        <v>45104</v>
      </c>
      <c r="AA80" s="28">
        <f ca="1"/>
        <v>45105</v>
      </c>
      <c r="AB80" s="29">
        <f ca="1"/>
        <v>2.7777777777777779E-3</v>
      </c>
      <c r="AC80" s="28">
        <f ca="1"/>
        <v>45104</v>
      </c>
      <c r="AD80" s="30">
        <f ca="1"/>
        <v>5.0499999999999996E-2</v>
      </c>
    </row>
    <row r="81" spans="15:30" x14ac:dyDescent="0.35">
      <c r="O81" s="19"/>
      <c r="P81" s="20"/>
      <c r="Q81" s="20"/>
      <c r="R81" s="21"/>
      <c r="S81" s="20"/>
      <c r="T81" s="25"/>
      <c r="Y81" s="26">
        <f ca="1"/>
        <v>61</v>
      </c>
      <c r="Z81" s="27">
        <f ca="1"/>
        <v>45105</v>
      </c>
      <c r="AA81" s="28">
        <f ca="1"/>
        <v>45106</v>
      </c>
      <c r="AB81" s="29">
        <f ca="1"/>
        <v>2.7777777777777779E-3</v>
      </c>
      <c r="AC81" s="28">
        <f ca="1"/>
        <v>45105</v>
      </c>
      <c r="AD81" s="30">
        <f ca="1"/>
        <v>5.0599999999999999E-2</v>
      </c>
    </row>
    <row r="82" spans="15:30" x14ac:dyDescent="0.35">
      <c r="O82" s="19"/>
      <c r="P82" s="20"/>
      <c r="Q82" s="20"/>
      <c r="R82" s="21"/>
      <c r="S82" s="20"/>
      <c r="T82" s="25"/>
      <c r="Y82" s="26">
        <f ca="1"/>
        <v>62</v>
      </c>
      <c r="Z82" s="27">
        <f ca="1"/>
        <v>45106</v>
      </c>
      <c r="AA82" s="28">
        <f ca="1"/>
        <v>45107</v>
      </c>
      <c r="AB82" s="29">
        <f ca="1"/>
        <v>2.7777777777777779E-3</v>
      </c>
      <c r="AC82" s="28">
        <f ca="1"/>
        <v>45106</v>
      </c>
      <c r="AD82" s="30">
        <f ca="1"/>
        <v>5.0599999999999999E-2</v>
      </c>
    </row>
    <row r="83" spans="15:30" x14ac:dyDescent="0.35">
      <c r="O83" s="19"/>
      <c r="P83" s="20"/>
      <c r="Q83" s="20"/>
      <c r="R83" s="21"/>
      <c r="S83" s="20"/>
      <c r="T83" s="25"/>
      <c r="Y83" s="26"/>
      <c r="Z83" s="27"/>
      <c r="AA83" s="28"/>
      <c r="AB83" s="29"/>
      <c r="AC83" s="28"/>
      <c r="AD83" s="30"/>
    </row>
    <row r="84" spans="15:30" x14ac:dyDescent="0.35">
      <c r="O84" s="19"/>
      <c r="P84" s="20"/>
      <c r="Q84" s="20"/>
      <c r="R84" s="21"/>
      <c r="S84" s="20"/>
      <c r="T84" s="25"/>
      <c r="Y84" s="26"/>
      <c r="Z84" s="27"/>
      <c r="AA84" s="28"/>
      <c r="AB84" s="29"/>
      <c r="AC84" s="28"/>
      <c r="AD84" s="30"/>
    </row>
    <row r="85" spans="15:30" x14ac:dyDescent="0.35">
      <c r="O85" s="19"/>
      <c r="P85" s="20"/>
      <c r="Q85" s="20"/>
      <c r="R85" s="21"/>
      <c r="S85" s="20"/>
      <c r="T85" s="25"/>
      <c r="Y85" s="26"/>
      <c r="Z85" s="27"/>
      <c r="AA85" s="28"/>
      <c r="AB85" s="26"/>
      <c r="AC85" s="26"/>
      <c r="AD85" s="26"/>
    </row>
    <row r="86" spans="15:30" x14ac:dyDescent="0.35">
      <c r="O86" s="19"/>
      <c r="P86" s="20"/>
      <c r="Q86" s="20"/>
      <c r="R86" s="21"/>
      <c r="S86" s="20"/>
      <c r="T86" s="25"/>
      <c r="Y86" s="26"/>
      <c r="Z86" s="27"/>
      <c r="AA86" s="28"/>
      <c r="AB86" s="26"/>
      <c r="AC86" s="26"/>
      <c r="AD86" s="26"/>
    </row>
    <row r="87" spans="15:30" x14ac:dyDescent="0.35">
      <c r="O87" s="19"/>
      <c r="P87" s="20"/>
      <c r="Q87" s="20"/>
      <c r="R87" s="21"/>
      <c r="S87" s="20"/>
      <c r="T87" s="18"/>
      <c r="Y87" s="26"/>
      <c r="Z87" s="27"/>
      <c r="AA87" s="28"/>
      <c r="AB87" s="26"/>
      <c r="AC87" s="26"/>
      <c r="AD87" s="26"/>
    </row>
    <row r="88" spans="15:30" x14ac:dyDescent="0.35">
      <c r="O88" s="19"/>
      <c r="P88" s="20"/>
      <c r="Q88" s="20"/>
      <c r="R88" s="21"/>
      <c r="S88" s="20"/>
      <c r="T88" s="18"/>
      <c r="Y88" s="26"/>
      <c r="Z88" s="27"/>
      <c r="AA88" s="28"/>
      <c r="AB88" s="26"/>
      <c r="AC88" s="26"/>
      <c r="AD88" s="26"/>
    </row>
    <row r="89" spans="15:30" x14ac:dyDescent="0.35">
      <c r="O89" s="19"/>
      <c r="P89" s="20"/>
      <c r="Q89" s="20"/>
      <c r="R89" s="21"/>
      <c r="S89" s="20"/>
      <c r="T89" s="18"/>
      <c r="Y89" s="26"/>
      <c r="Z89" s="27"/>
      <c r="AA89" s="28"/>
      <c r="AB89" s="26"/>
      <c r="AC89" s="26"/>
      <c r="AD89" s="26"/>
    </row>
    <row r="90" spans="15:30" x14ac:dyDescent="0.35">
      <c r="O90" s="19"/>
      <c r="P90" s="20"/>
      <c r="Q90" s="20"/>
      <c r="R90" s="21"/>
      <c r="S90" s="20"/>
      <c r="T90" s="18"/>
      <c r="Y90" s="26"/>
      <c r="Z90" s="27"/>
      <c r="AA90" s="28"/>
      <c r="AB90" s="26"/>
      <c r="AC90" s="26"/>
      <c r="AD90" s="26"/>
    </row>
    <row r="91" spans="15:30" x14ac:dyDescent="0.35">
      <c r="O91" s="19"/>
      <c r="P91" s="20"/>
      <c r="Q91" s="20"/>
      <c r="R91" s="21"/>
      <c r="S91" s="20"/>
      <c r="T91" s="18"/>
      <c r="Y91" s="26"/>
      <c r="Z91" s="27"/>
      <c r="AA91" s="28"/>
      <c r="AB91" s="26"/>
      <c r="AC91" s="26"/>
      <c r="AD91" s="26"/>
    </row>
    <row r="92" spans="15:30" x14ac:dyDescent="0.35">
      <c r="O92" s="19"/>
      <c r="P92" s="20"/>
      <c r="Q92" s="20"/>
      <c r="R92" s="21"/>
      <c r="S92" s="20"/>
      <c r="T92" s="18"/>
      <c r="Y92" s="26"/>
      <c r="Z92" s="27"/>
      <c r="AA92" s="28"/>
      <c r="AB92" s="26"/>
      <c r="AC92" s="26"/>
      <c r="AD92" s="26"/>
    </row>
    <row r="93" spans="15:30" x14ac:dyDescent="0.35">
      <c r="O93" s="19"/>
      <c r="P93" s="20"/>
      <c r="Q93" s="20"/>
      <c r="R93" s="21"/>
      <c r="S93" s="20"/>
      <c r="T93" s="18"/>
      <c r="Y93" s="26"/>
      <c r="Z93" s="27"/>
      <c r="AA93" s="28"/>
      <c r="AB93" s="26"/>
      <c r="AC93" s="26"/>
      <c r="AD93" s="26"/>
    </row>
    <row r="94" spans="15:30" x14ac:dyDescent="0.35">
      <c r="O94" s="19"/>
      <c r="P94" s="20"/>
      <c r="Q94" s="20"/>
      <c r="R94" s="21"/>
      <c r="S94" s="20"/>
      <c r="T94" s="18"/>
      <c r="Y94" s="26"/>
      <c r="Z94" s="27"/>
      <c r="AA94" s="28"/>
      <c r="AB94" s="26"/>
      <c r="AC94" s="26"/>
      <c r="AD94" s="26"/>
    </row>
    <row r="95" spans="15:30" x14ac:dyDescent="0.35">
      <c r="O95" s="19"/>
      <c r="P95" s="20"/>
      <c r="Q95" s="20"/>
      <c r="R95" s="21"/>
      <c r="S95" s="20"/>
      <c r="T95" s="18"/>
      <c r="Y95" s="26"/>
      <c r="Z95" s="27"/>
      <c r="AA95" s="28"/>
      <c r="AB95" s="26"/>
      <c r="AC95" s="26"/>
      <c r="AD95" s="26"/>
    </row>
    <row r="96" spans="15:30" x14ac:dyDescent="0.35">
      <c r="O96" s="19"/>
      <c r="P96" s="20"/>
      <c r="Q96" s="20"/>
      <c r="R96" s="21"/>
      <c r="S96" s="20"/>
      <c r="T96" s="18"/>
      <c r="Y96" s="26"/>
      <c r="Z96" s="27"/>
      <c r="AA96" s="28"/>
      <c r="AB96" s="26"/>
      <c r="AC96" s="26"/>
      <c r="AD96" s="26"/>
    </row>
    <row r="97" spans="15:30" x14ac:dyDescent="0.35">
      <c r="O97" s="19"/>
      <c r="P97" s="20"/>
      <c r="Q97" s="20"/>
      <c r="R97" s="21"/>
      <c r="S97" s="20"/>
      <c r="T97" s="18"/>
      <c r="Y97" s="26"/>
      <c r="Z97" s="31"/>
      <c r="AA97" s="26"/>
      <c r="AB97" s="26"/>
      <c r="AC97" s="26"/>
      <c r="AD97" s="26"/>
    </row>
    <row r="98" spans="15:30" x14ac:dyDescent="0.35">
      <c r="O98" s="19"/>
      <c r="P98" s="20"/>
      <c r="Q98" s="20"/>
      <c r="R98" s="21"/>
      <c r="S98" s="20"/>
      <c r="T98" s="18"/>
      <c r="Y98" s="26"/>
      <c r="Z98" s="31"/>
      <c r="AA98" s="26"/>
      <c r="AB98" s="26"/>
      <c r="AC98" s="26"/>
      <c r="AD98" s="26"/>
    </row>
    <row r="99" spans="15:30" x14ac:dyDescent="0.35">
      <c r="O99" s="19"/>
      <c r="P99" s="20"/>
      <c r="Q99" s="20"/>
      <c r="R99" s="21"/>
      <c r="S99" s="20"/>
      <c r="T99" s="18"/>
      <c r="Y99" s="26"/>
      <c r="Z99" s="31"/>
      <c r="AA99" s="26"/>
      <c r="AB99" s="26"/>
      <c r="AC99" s="26"/>
      <c r="AD99" s="26"/>
    </row>
    <row r="100" spans="15:30" x14ac:dyDescent="0.35">
      <c r="O100" s="19"/>
      <c r="P100" s="20"/>
      <c r="Q100" s="20"/>
      <c r="R100" s="21"/>
      <c r="S100" s="20"/>
      <c r="T100" s="18"/>
      <c r="Y100" s="26"/>
      <c r="Z100" s="31"/>
      <c r="AA100" s="26"/>
      <c r="AB100" s="26"/>
      <c r="AC100" s="26"/>
      <c r="AD100" s="26"/>
    </row>
    <row r="101" spans="15:30" x14ac:dyDescent="0.35">
      <c r="O101" s="19"/>
      <c r="P101" s="20"/>
      <c r="Q101" s="20"/>
      <c r="R101" s="21"/>
      <c r="S101" s="20"/>
      <c r="T101" s="18"/>
      <c r="Y101" s="26"/>
      <c r="Z101" s="31"/>
      <c r="AA101" s="26"/>
      <c r="AB101" s="26"/>
      <c r="AC101" s="26"/>
      <c r="AD101" s="26"/>
    </row>
    <row r="102" spans="15:30" x14ac:dyDescent="0.35">
      <c r="O102" s="19"/>
      <c r="P102" s="20"/>
      <c r="Q102" s="20"/>
      <c r="R102" s="21"/>
      <c r="S102" s="20"/>
      <c r="T102" s="18"/>
      <c r="Y102" s="26"/>
      <c r="Z102" s="31"/>
      <c r="AA102" s="26"/>
      <c r="AB102" s="26"/>
      <c r="AC102" s="26"/>
      <c r="AD102" s="26"/>
    </row>
    <row r="103" spans="15:30" x14ac:dyDescent="0.35">
      <c r="O103" s="19"/>
      <c r="P103" s="20"/>
      <c r="Q103" s="20"/>
      <c r="R103" s="21"/>
      <c r="S103" s="20"/>
      <c r="T103" s="18"/>
      <c r="Y103" s="26"/>
      <c r="Z103" s="31"/>
      <c r="AA103" s="26"/>
      <c r="AB103" s="26"/>
      <c r="AC103" s="26"/>
      <c r="AD103" s="26"/>
    </row>
    <row r="104" spans="15:30" x14ac:dyDescent="0.35">
      <c r="O104" s="19"/>
      <c r="P104" s="20"/>
      <c r="Q104" s="20"/>
      <c r="R104" s="21"/>
      <c r="S104" s="20"/>
      <c r="T104" s="18"/>
      <c r="Y104" s="26"/>
      <c r="Z104" s="31"/>
      <c r="AA104" s="26"/>
      <c r="AB104" s="26"/>
      <c r="AC104" s="26"/>
      <c r="AD104" s="26"/>
    </row>
    <row r="105" spans="15:30" x14ac:dyDescent="0.35">
      <c r="O105" s="19"/>
      <c r="P105" s="20"/>
      <c r="Q105" s="20"/>
      <c r="R105" s="21"/>
      <c r="S105" s="20"/>
      <c r="T105" s="18"/>
      <c r="Y105" s="26"/>
      <c r="Z105" s="31"/>
      <c r="AA105" s="26"/>
      <c r="AB105" s="26"/>
      <c r="AC105" s="26"/>
      <c r="AD105" s="26"/>
    </row>
    <row r="106" spans="15:30" x14ac:dyDescent="0.35">
      <c r="O106" s="19"/>
      <c r="P106" s="20"/>
      <c r="Q106" s="20"/>
      <c r="R106" s="21"/>
      <c r="S106" s="20"/>
      <c r="T106" s="18"/>
      <c r="Y106" s="26"/>
      <c r="Z106" s="31"/>
      <c r="AA106" s="26"/>
      <c r="AB106" s="26"/>
      <c r="AC106" s="26"/>
      <c r="AD106" s="26"/>
    </row>
    <row r="107" spans="15:30" x14ac:dyDescent="0.35">
      <c r="O107" s="19"/>
      <c r="P107" s="20"/>
      <c r="Q107" s="20"/>
      <c r="R107" s="21"/>
      <c r="S107" s="20"/>
      <c r="T107" s="18"/>
      <c r="Y107" s="26"/>
      <c r="Z107" s="31"/>
      <c r="AA107" s="26"/>
      <c r="AB107" s="26"/>
      <c r="AC107" s="26"/>
      <c r="AD107" s="26"/>
    </row>
    <row r="108" spans="15:30" x14ac:dyDescent="0.35">
      <c r="O108" s="19"/>
      <c r="P108" s="20"/>
      <c r="Q108" s="20"/>
      <c r="R108" s="21"/>
      <c r="S108" s="20"/>
      <c r="T108" s="18"/>
      <c r="Y108" s="26"/>
      <c r="Z108" s="31"/>
      <c r="AA108" s="26"/>
      <c r="AB108" s="26"/>
      <c r="AC108" s="26"/>
      <c r="AD108" s="26"/>
    </row>
    <row r="109" spans="15:30" x14ac:dyDescent="0.35">
      <c r="O109" s="19"/>
      <c r="P109" s="20"/>
      <c r="Q109" s="20"/>
      <c r="R109" s="21"/>
      <c r="S109" s="20"/>
      <c r="T109" s="18"/>
      <c r="Z109" s="24"/>
    </row>
    <row r="110" spans="15:30" x14ac:dyDescent="0.35">
      <c r="O110" s="19"/>
      <c r="P110" s="20"/>
      <c r="Q110" s="20"/>
      <c r="R110" s="21"/>
      <c r="S110" s="20"/>
      <c r="T110" s="18"/>
      <c r="Z110" s="24"/>
    </row>
    <row r="111" spans="15:30" x14ac:dyDescent="0.35">
      <c r="O111" s="19"/>
      <c r="P111" s="20"/>
      <c r="Q111" s="20"/>
      <c r="R111" s="21"/>
      <c r="S111" s="20"/>
      <c r="T111" s="18"/>
      <c r="Z111" s="24"/>
    </row>
    <row r="112" spans="15:30" x14ac:dyDescent="0.35">
      <c r="O112" s="19"/>
      <c r="P112" s="20"/>
      <c r="Q112" s="20"/>
      <c r="R112" s="21"/>
      <c r="S112" s="20"/>
      <c r="T112" s="18"/>
      <c r="Z112" s="24"/>
    </row>
    <row r="113" spans="15:26" x14ac:dyDescent="0.35">
      <c r="O113" s="19"/>
      <c r="P113" s="20"/>
      <c r="Q113" s="20"/>
      <c r="R113" s="21"/>
      <c r="S113" s="20"/>
      <c r="T113" s="18"/>
      <c r="Z113" s="24"/>
    </row>
    <row r="114" spans="15:26" x14ac:dyDescent="0.35">
      <c r="O114" s="19"/>
      <c r="P114" s="20"/>
      <c r="Q114" s="20"/>
      <c r="R114" s="21"/>
      <c r="S114" s="20"/>
      <c r="T114" s="18"/>
      <c r="Z114" s="24"/>
    </row>
    <row r="115" spans="15:26" x14ac:dyDescent="0.35">
      <c r="O115" s="19"/>
      <c r="P115" s="20"/>
      <c r="Q115" s="20"/>
      <c r="R115" s="21"/>
      <c r="S115" s="20"/>
      <c r="T115" s="18"/>
      <c r="Z115" s="24"/>
    </row>
    <row r="116" spans="15:26" x14ac:dyDescent="0.35">
      <c r="O116" s="19"/>
      <c r="P116" s="20"/>
      <c r="Q116" s="20"/>
      <c r="R116" s="21"/>
      <c r="S116" s="20"/>
      <c r="T116" s="18"/>
      <c r="Z116" s="24"/>
    </row>
    <row r="117" spans="15:26" x14ac:dyDescent="0.35">
      <c r="O117" s="19"/>
      <c r="P117" s="20"/>
      <c r="Q117" s="20"/>
      <c r="R117" s="21"/>
      <c r="S117" s="20"/>
      <c r="T117" s="18"/>
      <c r="Z117" s="24"/>
    </row>
    <row r="118" spans="15:26" x14ac:dyDescent="0.35">
      <c r="O118" s="19"/>
      <c r="P118" s="20"/>
      <c r="Q118" s="20"/>
      <c r="R118" s="21"/>
      <c r="S118" s="20"/>
      <c r="T118" s="18"/>
      <c r="Z118" s="24"/>
    </row>
    <row r="119" spans="15:26" x14ac:dyDescent="0.35">
      <c r="O119" s="19"/>
      <c r="P119" s="20"/>
      <c r="Q119" s="20"/>
      <c r="R119" s="21"/>
      <c r="S119" s="20"/>
      <c r="T119" s="18"/>
      <c r="Z119" s="24"/>
    </row>
    <row r="120" spans="15:26" x14ac:dyDescent="0.35">
      <c r="O120" s="19"/>
      <c r="P120" s="20"/>
      <c r="Q120" s="20"/>
      <c r="R120" s="21"/>
      <c r="S120" s="20"/>
      <c r="T120" s="18"/>
      <c r="Z120" s="24"/>
    </row>
    <row r="121" spans="15:26" x14ac:dyDescent="0.35">
      <c r="O121" s="19"/>
      <c r="P121" s="20"/>
      <c r="Q121" s="20"/>
      <c r="R121" s="21"/>
      <c r="S121" s="20"/>
      <c r="T121" s="18"/>
      <c r="Z121" s="24"/>
    </row>
    <row r="122" spans="15:26" x14ac:dyDescent="0.35">
      <c r="O122" s="19"/>
      <c r="P122" s="20"/>
      <c r="Q122" s="20"/>
      <c r="R122" s="21"/>
      <c r="S122" s="20"/>
      <c r="T122" s="18"/>
      <c r="Z122" s="24"/>
    </row>
    <row r="123" spans="15:26" x14ac:dyDescent="0.35">
      <c r="O123" s="19"/>
      <c r="P123" s="20"/>
      <c r="Q123" s="20"/>
      <c r="R123" s="21"/>
      <c r="S123" s="20"/>
      <c r="T123" s="18"/>
      <c r="Z123" s="24"/>
    </row>
    <row r="124" spans="15:26" x14ac:dyDescent="0.35">
      <c r="O124" s="19"/>
      <c r="P124" s="20"/>
      <c r="Q124" s="20"/>
      <c r="R124" s="21"/>
      <c r="S124" s="20"/>
      <c r="T124" s="18"/>
      <c r="Z124" s="24"/>
    </row>
    <row r="125" spans="15:26" x14ac:dyDescent="0.35">
      <c r="O125" s="19"/>
      <c r="P125" s="20"/>
      <c r="Q125" s="20"/>
      <c r="R125" s="21"/>
      <c r="S125" s="20"/>
      <c r="T125" s="18"/>
      <c r="Z125" s="24"/>
    </row>
    <row r="126" spans="15:26" x14ac:dyDescent="0.35">
      <c r="O126" s="19"/>
      <c r="P126" s="20"/>
      <c r="Q126" s="20"/>
      <c r="R126" s="21"/>
      <c r="S126" s="20"/>
      <c r="T126" s="18"/>
      <c r="Z126" s="24"/>
    </row>
    <row r="127" spans="15:26" x14ac:dyDescent="0.35">
      <c r="O127" s="19"/>
      <c r="P127" s="20"/>
      <c r="Q127" s="20"/>
      <c r="R127" s="21"/>
      <c r="S127" s="20"/>
      <c r="T127" s="18"/>
      <c r="Z127" s="24"/>
    </row>
    <row r="128" spans="15:26" x14ac:dyDescent="0.35">
      <c r="O128" s="19"/>
      <c r="P128" s="20"/>
      <c r="Q128" s="20"/>
      <c r="R128" s="21"/>
      <c r="S128" s="20"/>
      <c r="T128" s="18"/>
      <c r="Z128" s="24"/>
    </row>
    <row r="129" spans="15:26" x14ac:dyDescent="0.35">
      <c r="O129" s="19"/>
      <c r="P129" s="20"/>
      <c r="Q129" s="20"/>
      <c r="R129" s="21"/>
      <c r="S129" s="20"/>
      <c r="T129" s="18"/>
      <c r="Z129" s="24"/>
    </row>
    <row r="130" spans="15:26" x14ac:dyDescent="0.35">
      <c r="O130" s="19"/>
      <c r="P130" s="20"/>
      <c r="Q130" s="20"/>
      <c r="R130" s="21"/>
      <c r="S130" s="20"/>
      <c r="T130" s="18"/>
      <c r="Z130" s="24"/>
    </row>
    <row r="131" spans="15:26" x14ac:dyDescent="0.35">
      <c r="O131" s="19"/>
      <c r="P131" s="20"/>
      <c r="Q131" s="20"/>
      <c r="R131" s="21"/>
      <c r="S131" s="20"/>
      <c r="T131" s="18"/>
      <c r="Z131" s="24"/>
    </row>
    <row r="132" spans="15:26" x14ac:dyDescent="0.35">
      <c r="O132" s="19"/>
      <c r="P132" s="20"/>
      <c r="Q132" s="20"/>
      <c r="R132" s="21"/>
      <c r="S132" s="20"/>
      <c r="T132" s="18"/>
      <c r="Z132" s="24"/>
    </row>
    <row r="133" spans="15:26" x14ac:dyDescent="0.35">
      <c r="O133" s="19"/>
      <c r="P133" s="20"/>
      <c r="Q133" s="20"/>
      <c r="R133" s="21"/>
      <c r="S133" s="20"/>
      <c r="T133" s="18"/>
      <c r="Z133" s="24"/>
    </row>
    <row r="134" spans="15:26" x14ac:dyDescent="0.35">
      <c r="O134" s="19"/>
      <c r="P134" s="20"/>
      <c r="Q134" s="20"/>
      <c r="R134" s="21"/>
      <c r="S134" s="20"/>
      <c r="T134" s="18"/>
    </row>
    <row r="135" spans="15:26" x14ac:dyDescent="0.35">
      <c r="O135" s="19"/>
      <c r="P135" s="20"/>
      <c r="Q135" s="20"/>
      <c r="R135" s="21"/>
      <c r="S135" s="20"/>
      <c r="T135" s="18"/>
    </row>
    <row r="136" spans="15:26" x14ac:dyDescent="0.35">
      <c r="O136" s="19"/>
      <c r="P136" s="20"/>
      <c r="Q136" s="20"/>
      <c r="R136" s="21"/>
      <c r="S136" s="20"/>
      <c r="T136" s="18"/>
    </row>
    <row r="137" spans="15:26" x14ac:dyDescent="0.35">
      <c r="O137" s="19"/>
      <c r="P137" s="20"/>
      <c r="Q137" s="20"/>
      <c r="R137" s="21"/>
      <c r="S137" s="20"/>
      <c r="T137" s="18"/>
    </row>
    <row r="138" spans="15:26" x14ac:dyDescent="0.35">
      <c r="O138" s="19"/>
      <c r="P138" s="20"/>
      <c r="Q138" s="20"/>
      <c r="R138" s="21"/>
      <c r="S138" s="20"/>
      <c r="T138" s="18"/>
    </row>
    <row r="139" spans="15:26" x14ac:dyDescent="0.35">
      <c r="O139" s="19"/>
      <c r="P139" s="20"/>
      <c r="Q139" s="20"/>
      <c r="R139" s="21"/>
      <c r="S139" s="20"/>
      <c r="T139" s="18"/>
    </row>
    <row r="140" spans="15:26" x14ac:dyDescent="0.35">
      <c r="O140" s="19"/>
      <c r="P140" s="20"/>
      <c r="Q140" s="20"/>
      <c r="R140" s="21"/>
      <c r="S140" s="20"/>
      <c r="T140" s="18"/>
    </row>
    <row r="141" spans="15:26" x14ac:dyDescent="0.35">
      <c r="O141" s="19"/>
      <c r="P141" s="20"/>
      <c r="Q141" s="20"/>
      <c r="R141" s="21"/>
      <c r="S141" s="20"/>
      <c r="T141" s="18"/>
    </row>
    <row r="142" spans="15:26" x14ac:dyDescent="0.35">
      <c r="O142" s="19"/>
      <c r="P142" s="20"/>
      <c r="Q142" s="20"/>
      <c r="R142" s="21"/>
      <c r="S142" s="20"/>
      <c r="T142" s="18"/>
    </row>
    <row r="143" spans="15:26" x14ac:dyDescent="0.35">
      <c r="O143" s="19"/>
      <c r="P143" s="20"/>
      <c r="Q143" s="20"/>
      <c r="R143" s="21"/>
      <c r="S143" s="20"/>
      <c r="T143" s="18"/>
    </row>
    <row r="144" spans="15:26" x14ac:dyDescent="0.35">
      <c r="O144" s="19"/>
      <c r="P144" s="20"/>
      <c r="Q144" s="20"/>
      <c r="R144" s="21"/>
      <c r="S144" s="20"/>
      <c r="T144" s="18"/>
    </row>
    <row r="145" spans="15:20" x14ac:dyDescent="0.35">
      <c r="O145" s="19"/>
      <c r="P145" s="20"/>
      <c r="Q145" s="20"/>
      <c r="R145" s="21"/>
      <c r="S145" s="20"/>
      <c r="T145" s="18"/>
    </row>
    <row r="146" spans="15:20" x14ac:dyDescent="0.35">
      <c r="O146" s="19"/>
      <c r="P146" s="20"/>
      <c r="Q146" s="20"/>
      <c r="R146" s="21"/>
      <c r="S146" s="20"/>
      <c r="T146" s="18"/>
    </row>
    <row r="147" spans="15:20" x14ac:dyDescent="0.35">
      <c r="O147" s="19"/>
      <c r="P147" s="20"/>
      <c r="Q147" s="20"/>
      <c r="R147" s="21"/>
      <c r="S147" s="20"/>
      <c r="T147" s="18"/>
    </row>
    <row r="148" spans="15:20" x14ac:dyDescent="0.35">
      <c r="O148" s="19"/>
      <c r="P148" s="20"/>
      <c r="Q148" s="20"/>
      <c r="R148" s="21"/>
      <c r="S148" s="20"/>
      <c r="T148" s="18"/>
    </row>
    <row r="149" spans="15:20" x14ac:dyDescent="0.35">
      <c r="O149" s="19"/>
      <c r="P149" s="20"/>
      <c r="Q149" s="20"/>
      <c r="R149" s="21"/>
      <c r="S149" s="20"/>
      <c r="T149" s="18"/>
    </row>
    <row r="150" spans="15:20" x14ac:dyDescent="0.35">
      <c r="O150" s="19"/>
      <c r="P150" s="20"/>
      <c r="Q150" s="20"/>
      <c r="R150" s="21"/>
      <c r="S150" s="20"/>
      <c r="T150" s="18"/>
    </row>
    <row r="151" spans="15:20" x14ac:dyDescent="0.35">
      <c r="O151" s="19"/>
      <c r="P151" s="20"/>
      <c r="Q151" s="20"/>
      <c r="R151" s="21"/>
      <c r="S151" s="20"/>
      <c r="T151" s="18"/>
    </row>
    <row r="152" spans="15:20" x14ac:dyDescent="0.35">
      <c r="O152" s="19"/>
      <c r="P152" s="20"/>
      <c r="Q152" s="20"/>
      <c r="R152" s="21"/>
      <c r="S152" s="20"/>
      <c r="T152" s="18"/>
    </row>
    <row r="153" spans="15:20" x14ac:dyDescent="0.35">
      <c r="O153" s="19"/>
      <c r="P153" s="20"/>
      <c r="Q153" s="20"/>
      <c r="R153" s="21"/>
      <c r="S153" s="20"/>
      <c r="T153" s="18"/>
    </row>
    <row r="154" spans="15:20" x14ac:dyDescent="0.35">
      <c r="O154" s="19"/>
      <c r="P154" s="20"/>
      <c r="Q154" s="20"/>
      <c r="R154" s="21"/>
      <c r="S154" s="20"/>
      <c r="T154" s="18"/>
    </row>
    <row r="155" spans="15:20" x14ac:dyDescent="0.35">
      <c r="O155" s="19"/>
      <c r="P155" s="20"/>
      <c r="Q155" s="20"/>
      <c r="R155" s="21"/>
      <c r="S155" s="20"/>
      <c r="T155" s="18"/>
    </row>
    <row r="156" spans="15:20" x14ac:dyDescent="0.35">
      <c r="O156" s="19"/>
      <c r="P156" s="20"/>
      <c r="Q156" s="20"/>
      <c r="R156" s="21"/>
      <c r="S156" s="20"/>
      <c r="T156" s="18"/>
    </row>
    <row r="157" spans="15:20" x14ac:dyDescent="0.35">
      <c r="O157" s="19"/>
      <c r="P157" s="20"/>
      <c r="Q157" s="20"/>
      <c r="R157" s="21"/>
      <c r="S157" s="20"/>
      <c r="T157" s="18"/>
    </row>
    <row r="158" spans="15:20" x14ac:dyDescent="0.35">
      <c r="O158" s="19"/>
      <c r="P158" s="20"/>
      <c r="Q158" s="20"/>
      <c r="R158" s="21"/>
      <c r="S158" s="20"/>
      <c r="T158" s="18"/>
    </row>
    <row r="159" spans="15:20" x14ac:dyDescent="0.35">
      <c r="O159" s="19"/>
      <c r="P159" s="20"/>
      <c r="Q159" s="20"/>
      <c r="R159" s="21"/>
      <c r="S159" s="20"/>
      <c r="T159" s="18"/>
    </row>
    <row r="160" spans="15:20" x14ac:dyDescent="0.35">
      <c r="O160" s="19"/>
      <c r="P160" s="20"/>
      <c r="Q160" s="20"/>
      <c r="R160" s="21"/>
      <c r="S160" s="20"/>
      <c r="T160" s="18"/>
    </row>
    <row r="161" spans="15:20" x14ac:dyDescent="0.35">
      <c r="O161" s="19"/>
      <c r="P161" s="20"/>
      <c r="Q161" s="20"/>
      <c r="R161" s="21"/>
      <c r="S161" s="20"/>
      <c r="T161" s="18"/>
    </row>
    <row r="162" spans="15:20" x14ac:dyDescent="0.35">
      <c r="O162" s="19"/>
      <c r="P162" s="20"/>
      <c r="Q162" s="20"/>
      <c r="R162" s="21"/>
      <c r="S162" s="20"/>
      <c r="T162" s="18"/>
    </row>
    <row r="163" spans="15:20" x14ac:dyDescent="0.35">
      <c r="O163" s="19"/>
      <c r="P163" s="20"/>
      <c r="Q163" s="20"/>
      <c r="R163" s="21"/>
      <c r="S163" s="20"/>
      <c r="T163" s="18"/>
    </row>
    <row r="164" spans="15:20" x14ac:dyDescent="0.35">
      <c r="O164" s="19"/>
      <c r="P164" s="20"/>
      <c r="Q164" s="20"/>
      <c r="R164" s="21"/>
      <c r="S164" s="20"/>
      <c r="T164" s="18"/>
    </row>
    <row r="165" spans="15:20" x14ac:dyDescent="0.35">
      <c r="O165" s="19"/>
      <c r="P165" s="20"/>
      <c r="Q165" s="20"/>
      <c r="R165" s="21"/>
      <c r="S165" s="20"/>
      <c r="T165" s="18"/>
    </row>
    <row r="166" spans="15:20" x14ac:dyDescent="0.35">
      <c r="O166" s="19"/>
      <c r="P166" s="20"/>
      <c r="Q166" s="20"/>
      <c r="R166" s="21"/>
      <c r="S166" s="20"/>
      <c r="T166" s="18"/>
    </row>
    <row r="167" spans="15:20" x14ac:dyDescent="0.35">
      <c r="O167" s="19"/>
      <c r="P167" s="20"/>
      <c r="Q167" s="20"/>
      <c r="R167" s="21"/>
      <c r="S167" s="20"/>
      <c r="T167" s="18"/>
    </row>
    <row r="168" spans="15:20" x14ac:dyDescent="0.35">
      <c r="O168" s="19"/>
      <c r="P168" s="20"/>
      <c r="Q168" s="20"/>
      <c r="R168" s="21"/>
      <c r="S168" s="20"/>
      <c r="T168" s="18"/>
    </row>
    <row r="169" spans="15:20" x14ac:dyDescent="0.35">
      <c r="O169" s="19"/>
      <c r="P169" s="20"/>
      <c r="Q169" s="20"/>
      <c r="R169" s="21"/>
      <c r="S169" s="20"/>
      <c r="T169" s="18"/>
    </row>
    <row r="170" spans="15:20" x14ac:dyDescent="0.35">
      <c r="O170" s="19"/>
      <c r="P170" s="20"/>
      <c r="Q170" s="20"/>
      <c r="R170" s="21"/>
      <c r="S170" s="20"/>
      <c r="T170" s="18"/>
    </row>
    <row r="171" spans="15:20" x14ac:dyDescent="0.35">
      <c r="O171" s="19"/>
      <c r="P171" s="20"/>
      <c r="Q171" s="20"/>
      <c r="R171" s="21"/>
      <c r="S171" s="20"/>
      <c r="T171" s="18"/>
    </row>
    <row r="172" spans="15:20" x14ac:dyDescent="0.35">
      <c r="O172" s="19"/>
      <c r="P172" s="20"/>
      <c r="Q172" s="20"/>
      <c r="R172" s="21"/>
      <c r="S172" s="20"/>
      <c r="T172" s="18"/>
    </row>
    <row r="173" spans="15:20" x14ac:dyDescent="0.35">
      <c r="O173" s="19"/>
      <c r="P173" s="20"/>
      <c r="Q173" s="20"/>
      <c r="R173" s="21"/>
      <c r="S173" s="20"/>
      <c r="T173" s="18"/>
    </row>
    <row r="174" spans="15:20" x14ac:dyDescent="0.35">
      <c r="O174" s="19"/>
      <c r="P174" s="20"/>
      <c r="Q174" s="20"/>
      <c r="R174" s="21"/>
      <c r="S174" s="20"/>
      <c r="T174" s="18"/>
    </row>
    <row r="175" spans="15:20" x14ac:dyDescent="0.35">
      <c r="O175" s="19"/>
      <c r="P175" s="20"/>
      <c r="Q175" s="20"/>
      <c r="R175" s="21"/>
      <c r="S175" s="20"/>
      <c r="T175" s="18"/>
    </row>
    <row r="176" spans="15:20" x14ac:dyDescent="0.35">
      <c r="O176" s="19"/>
      <c r="P176" s="20"/>
      <c r="Q176" s="20"/>
      <c r="R176" s="21"/>
      <c r="S176" s="20"/>
      <c r="T176" s="18"/>
    </row>
    <row r="177" spans="15:20" x14ac:dyDescent="0.35">
      <c r="O177" s="19"/>
      <c r="P177" s="20"/>
      <c r="Q177" s="20"/>
      <c r="R177" s="21"/>
      <c r="S177" s="20"/>
      <c r="T177" s="18"/>
    </row>
    <row r="178" spans="15:20" x14ac:dyDescent="0.35">
      <c r="O178" s="19"/>
      <c r="P178" s="20"/>
      <c r="Q178" s="20"/>
      <c r="R178" s="21"/>
      <c r="S178" s="20"/>
      <c r="T178" s="18"/>
    </row>
    <row r="179" spans="15:20" x14ac:dyDescent="0.35">
      <c r="O179" s="19"/>
      <c r="P179" s="20"/>
      <c r="Q179" s="20"/>
      <c r="R179" s="21"/>
      <c r="S179" s="20"/>
      <c r="T179" s="18"/>
    </row>
    <row r="180" spans="15:20" x14ac:dyDescent="0.35">
      <c r="O180" s="19"/>
      <c r="P180" s="20"/>
      <c r="Q180" s="20"/>
      <c r="R180" s="21"/>
      <c r="S180" s="20"/>
      <c r="T180" s="18"/>
    </row>
    <row r="181" spans="15:20" x14ac:dyDescent="0.35">
      <c r="O181" s="19"/>
      <c r="P181" s="20"/>
      <c r="Q181" s="20"/>
      <c r="R181" s="21"/>
      <c r="S181" s="20"/>
      <c r="T181" s="18"/>
    </row>
    <row r="182" spans="15:20" x14ac:dyDescent="0.35">
      <c r="O182" s="19"/>
      <c r="P182" s="20"/>
      <c r="Q182" s="20"/>
      <c r="R182" s="21"/>
      <c r="S182" s="20"/>
      <c r="T182" s="18"/>
    </row>
    <row r="183" spans="15:20" x14ac:dyDescent="0.35">
      <c r="O183" s="19"/>
      <c r="P183" s="20"/>
      <c r="Q183" s="20"/>
      <c r="R183" s="21"/>
      <c r="S183" s="20"/>
      <c r="T183" s="18"/>
    </row>
    <row r="184" spans="15:20" x14ac:dyDescent="0.35">
      <c r="O184" s="19"/>
      <c r="P184" s="20"/>
      <c r="Q184" s="20"/>
      <c r="R184" s="21"/>
      <c r="S184" s="20"/>
      <c r="T184" s="18"/>
    </row>
    <row r="185" spans="15:20" x14ac:dyDescent="0.35">
      <c r="O185" s="19"/>
      <c r="P185" s="20"/>
      <c r="Q185" s="20"/>
      <c r="R185" s="21"/>
      <c r="S185" s="20"/>
      <c r="T185" s="18"/>
    </row>
    <row r="186" spans="15:20" x14ac:dyDescent="0.35">
      <c r="O186" s="19"/>
      <c r="P186" s="20"/>
      <c r="Q186" s="20"/>
      <c r="R186" s="21"/>
      <c r="S186" s="20"/>
      <c r="T186" s="18"/>
    </row>
    <row r="187" spans="15:20" x14ac:dyDescent="0.35">
      <c r="O187" s="19"/>
      <c r="P187" s="20"/>
      <c r="Q187" s="20"/>
      <c r="R187" s="21"/>
      <c r="S187" s="20"/>
      <c r="T187" s="18"/>
    </row>
    <row r="188" spans="15:20" x14ac:dyDescent="0.35">
      <c r="O188" s="19"/>
      <c r="P188" s="20"/>
      <c r="Q188" s="20"/>
      <c r="R188" s="21"/>
      <c r="S188" s="20"/>
      <c r="T188" s="18"/>
    </row>
    <row r="189" spans="15:20" x14ac:dyDescent="0.35">
      <c r="O189" s="19"/>
      <c r="P189" s="20"/>
      <c r="Q189" s="20"/>
      <c r="R189" s="21"/>
      <c r="S189" s="20"/>
      <c r="T189" s="18"/>
    </row>
    <row r="190" spans="15:20" x14ac:dyDescent="0.35">
      <c r="O190" s="19"/>
      <c r="P190" s="20"/>
      <c r="Q190" s="20"/>
      <c r="R190" s="21"/>
      <c r="S190" s="20"/>
      <c r="T190" s="18"/>
    </row>
    <row r="191" spans="15:20" x14ac:dyDescent="0.35">
      <c r="O191" s="19"/>
      <c r="P191" s="20"/>
      <c r="Q191" s="20"/>
      <c r="R191" s="21"/>
      <c r="S191" s="20"/>
      <c r="T191" s="18"/>
    </row>
    <row r="192" spans="15:20" x14ac:dyDescent="0.35">
      <c r="O192" s="19"/>
      <c r="P192" s="20"/>
      <c r="Q192" s="20"/>
      <c r="R192" s="21"/>
      <c r="S192" s="20"/>
      <c r="T192" s="18"/>
    </row>
    <row r="193" spans="15:20" x14ac:dyDescent="0.35">
      <c r="O193" s="19"/>
      <c r="P193" s="20"/>
      <c r="Q193" s="20"/>
      <c r="R193" s="21"/>
      <c r="S193" s="20"/>
      <c r="T193" s="18"/>
    </row>
    <row r="194" spans="15:20" x14ac:dyDescent="0.35">
      <c r="O194" s="19"/>
      <c r="P194" s="20"/>
      <c r="Q194" s="20"/>
      <c r="R194" s="21"/>
      <c r="S194" s="20"/>
      <c r="T194" s="18"/>
    </row>
    <row r="195" spans="15:20" x14ac:dyDescent="0.35">
      <c r="O195" s="19"/>
      <c r="P195" s="20"/>
      <c r="Q195" s="20"/>
      <c r="R195" s="21"/>
      <c r="S195" s="20"/>
      <c r="T195" s="18"/>
    </row>
    <row r="196" spans="15:20" x14ac:dyDescent="0.35">
      <c r="O196" s="19"/>
      <c r="P196" s="20"/>
      <c r="Q196" s="20"/>
      <c r="R196" s="21"/>
      <c r="S196" s="20"/>
      <c r="T196" s="18"/>
    </row>
    <row r="197" spans="15:20" x14ac:dyDescent="0.35">
      <c r="O197" s="19"/>
      <c r="P197" s="20"/>
      <c r="Q197" s="20"/>
      <c r="R197" s="21"/>
      <c r="S197" s="20"/>
      <c r="T197" s="18"/>
    </row>
    <row r="198" spans="15:20" x14ac:dyDescent="0.35">
      <c r="O198" s="19"/>
      <c r="P198" s="20"/>
      <c r="Q198" s="20"/>
      <c r="R198" s="21"/>
      <c r="S198" s="20"/>
      <c r="T198" s="18"/>
    </row>
    <row r="199" spans="15:20" x14ac:dyDescent="0.35">
      <c r="O199" s="19"/>
      <c r="P199" s="20"/>
      <c r="Q199" s="20"/>
      <c r="R199" s="21"/>
      <c r="S199" s="20"/>
      <c r="T199" s="18"/>
    </row>
    <row r="200" spans="15:20" x14ac:dyDescent="0.35">
      <c r="O200" s="19"/>
      <c r="P200" s="20"/>
      <c r="Q200" s="20"/>
      <c r="R200" s="21"/>
      <c r="S200" s="20"/>
      <c r="T200" s="18"/>
    </row>
    <row r="201" spans="15:20" x14ac:dyDescent="0.35">
      <c r="O201" s="19"/>
      <c r="P201" s="20"/>
      <c r="Q201" s="20"/>
      <c r="R201" s="21"/>
      <c r="S201" s="20"/>
      <c r="T201" s="18"/>
    </row>
    <row r="202" spans="15:20" x14ac:dyDescent="0.35">
      <c r="O202" s="19"/>
      <c r="P202" s="20"/>
      <c r="Q202" s="20"/>
      <c r="R202" s="21"/>
      <c r="S202" s="20"/>
      <c r="T202" s="18"/>
    </row>
    <row r="203" spans="15:20" x14ac:dyDescent="0.35">
      <c r="O203" s="19"/>
      <c r="P203" s="20"/>
      <c r="Q203" s="20"/>
      <c r="R203" s="21"/>
      <c r="S203" s="20"/>
      <c r="T203" s="18"/>
    </row>
    <row r="204" spans="15:20" x14ac:dyDescent="0.35">
      <c r="O204" s="19"/>
      <c r="P204" s="20"/>
      <c r="Q204" s="20"/>
      <c r="R204" s="21"/>
      <c r="S204" s="20"/>
      <c r="T204" s="18"/>
    </row>
    <row r="205" spans="15:20" x14ac:dyDescent="0.35">
      <c r="O205" s="19"/>
      <c r="P205" s="20"/>
      <c r="Q205" s="20"/>
      <c r="R205" s="21"/>
      <c r="S205" s="20"/>
      <c r="T205" s="18"/>
    </row>
    <row r="206" spans="15:20" x14ac:dyDescent="0.35">
      <c r="O206" s="19"/>
      <c r="P206" s="20"/>
      <c r="Q206" s="20"/>
      <c r="R206" s="21"/>
      <c r="S206" s="20"/>
      <c r="T206" s="18"/>
    </row>
    <row r="207" spans="15:20" x14ac:dyDescent="0.35">
      <c r="O207" s="19"/>
      <c r="P207" s="20"/>
      <c r="Q207" s="20"/>
      <c r="R207" s="21"/>
      <c r="S207" s="20"/>
      <c r="T207" s="18"/>
    </row>
    <row r="208" spans="15:20" x14ac:dyDescent="0.35">
      <c r="O208" s="19"/>
      <c r="P208" s="20"/>
      <c r="Q208" s="20"/>
      <c r="R208" s="21"/>
      <c r="S208" s="20"/>
      <c r="T208" s="18"/>
    </row>
    <row r="209" spans="15:20" x14ac:dyDescent="0.35">
      <c r="O209" s="19"/>
      <c r="P209" s="20"/>
      <c r="Q209" s="20"/>
      <c r="R209" s="21"/>
      <c r="S209" s="20"/>
      <c r="T209" s="18"/>
    </row>
    <row r="210" spans="15:20" x14ac:dyDescent="0.35">
      <c r="O210" s="19"/>
      <c r="P210" s="20"/>
      <c r="Q210" s="20"/>
      <c r="R210" s="21"/>
      <c r="S210" s="20"/>
      <c r="T210" s="18"/>
    </row>
    <row r="211" spans="15:20" x14ac:dyDescent="0.35">
      <c r="O211" s="19"/>
      <c r="P211" s="20"/>
      <c r="Q211" s="20"/>
      <c r="R211" s="21"/>
      <c r="S211" s="20"/>
      <c r="T211" s="18"/>
    </row>
    <row r="212" spans="15:20" x14ac:dyDescent="0.35">
      <c r="O212" s="19"/>
      <c r="P212" s="20"/>
      <c r="Q212" s="20"/>
      <c r="R212" s="21"/>
      <c r="S212" s="20"/>
      <c r="T212" s="18"/>
    </row>
    <row r="213" spans="15:20" x14ac:dyDescent="0.35">
      <c r="O213" s="19"/>
      <c r="P213" s="20"/>
      <c r="Q213" s="20"/>
      <c r="R213" s="21"/>
      <c r="S213" s="20"/>
      <c r="T213" s="18"/>
    </row>
    <row r="214" spans="15:20" x14ac:dyDescent="0.35">
      <c r="O214" s="19"/>
      <c r="P214" s="20"/>
      <c r="Q214" s="20"/>
      <c r="R214" s="21"/>
      <c r="S214" s="20"/>
      <c r="T214" s="18"/>
    </row>
    <row r="215" spans="15:20" x14ac:dyDescent="0.35">
      <c r="O215" s="19"/>
      <c r="P215" s="20"/>
      <c r="Q215" s="20"/>
      <c r="R215" s="21"/>
      <c r="S215" s="20"/>
      <c r="T215" s="18"/>
    </row>
    <row r="216" spans="15:20" x14ac:dyDescent="0.35">
      <c r="O216" s="19"/>
      <c r="P216" s="20"/>
      <c r="Q216" s="20"/>
      <c r="R216" s="21"/>
      <c r="S216" s="20"/>
      <c r="T216" s="18"/>
    </row>
    <row r="217" spans="15:20" x14ac:dyDescent="0.35">
      <c r="O217" s="19"/>
      <c r="P217" s="20"/>
      <c r="Q217" s="20"/>
      <c r="R217" s="21"/>
      <c r="S217" s="20"/>
      <c r="T217" s="18"/>
    </row>
    <row r="218" spans="15:20" x14ac:dyDescent="0.35">
      <c r="O218" s="19"/>
      <c r="P218" s="20"/>
      <c r="Q218" s="20"/>
      <c r="R218" s="21"/>
      <c r="S218" s="20"/>
      <c r="T218" s="18"/>
    </row>
    <row r="219" spans="15:20" x14ac:dyDescent="0.35">
      <c r="O219" s="19"/>
      <c r="P219" s="20"/>
      <c r="Q219" s="20"/>
      <c r="R219" s="21"/>
      <c r="S219" s="20"/>
      <c r="T219" s="18"/>
    </row>
    <row r="220" spans="15:20" x14ac:dyDescent="0.35">
      <c r="O220" s="19"/>
      <c r="P220" s="20"/>
      <c r="Q220" s="20"/>
      <c r="R220" s="21"/>
      <c r="S220" s="20"/>
      <c r="T220" s="18"/>
    </row>
    <row r="221" spans="15:20" x14ac:dyDescent="0.35">
      <c r="O221" s="19"/>
      <c r="P221" s="20"/>
      <c r="Q221" s="20"/>
      <c r="R221" s="21"/>
      <c r="S221" s="20"/>
      <c r="T221" s="18"/>
    </row>
    <row r="222" spans="15:20" x14ac:dyDescent="0.35">
      <c r="O222" s="19"/>
      <c r="P222" s="20"/>
      <c r="Q222" s="20"/>
      <c r="R222" s="21"/>
      <c r="S222" s="20"/>
      <c r="T222" s="18"/>
    </row>
    <row r="223" spans="15:20" x14ac:dyDescent="0.35">
      <c r="O223" s="19"/>
      <c r="P223" s="20"/>
      <c r="Q223" s="20"/>
      <c r="R223" s="21"/>
      <c r="S223" s="20"/>
      <c r="T223" s="18"/>
    </row>
    <row r="224" spans="15:20" x14ac:dyDescent="0.35">
      <c r="O224" s="19"/>
      <c r="P224" s="20"/>
      <c r="Q224" s="20"/>
      <c r="R224" s="21"/>
      <c r="S224" s="20"/>
      <c r="T224" s="18"/>
    </row>
    <row r="225" spans="15:20" x14ac:dyDescent="0.35">
      <c r="O225" s="19"/>
      <c r="P225" s="20"/>
      <c r="Q225" s="20"/>
      <c r="R225" s="21"/>
      <c r="S225" s="20"/>
      <c r="T225" s="18"/>
    </row>
    <row r="226" spans="15:20" x14ac:dyDescent="0.35">
      <c r="O226" s="19"/>
      <c r="P226" s="20"/>
      <c r="Q226" s="20"/>
      <c r="R226" s="21"/>
      <c r="S226" s="20"/>
      <c r="T226" s="18"/>
    </row>
    <row r="227" spans="15:20" x14ac:dyDescent="0.35">
      <c r="O227" s="19"/>
      <c r="P227" s="20"/>
      <c r="Q227" s="20"/>
      <c r="R227" s="21"/>
      <c r="S227" s="20"/>
      <c r="T227" s="18"/>
    </row>
    <row r="228" spans="15:20" x14ac:dyDescent="0.35">
      <c r="O228" s="19"/>
      <c r="P228" s="20"/>
      <c r="Q228" s="20"/>
      <c r="R228" s="21"/>
      <c r="S228" s="20"/>
      <c r="T228" s="18"/>
    </row>
    <row r="229" spans="15:20" x14ac:dyDescent="0.35">
      <c r="O229" s="19"/>
      <c r="P229" s="20"/>
      <c r="Q229" s="20"/>
      <c r="R229" s="21"/>
      <c r="S229" s="20"/>
      <c r="T229" s="18"/>
    </row>
    <row r="230" spans="15:20" x14ac:dyDescent="0.35">
      <c r="O230" s="19"/>
      <c r="P230" s="20"/>
      <c r="Q230" s="20"/>
      <c r="R230" s="21"/>
      <c r="S230" s="20"/>
      <c r="T230" s="18"/>
    </row>
    <row r="231" spans="15:20" x14ac:dyDescent="0.35">
      <c r="O231" s="19"/>
      <c r="P231" s="20"/>
      <c r="Q231" s="20"/>
      <c r="R231" s="21"/>
      <c r="S231" s="20"/>
      <c r="T231" s="18"/>
    </row>
    <row r="232" spans="15:20" x14ac:dyDescent="0.35">
      <c r="O232" s="19"/>
      <c r="P232" s="20"/>
      <c r="Q232" s="20"/>
      <c r="R232" s="21"/>
      <c r="S232" s="20"/>
      <c r="T232" s="18"/>
    </row>
    <row r="233" spans="15:20" x14ac:dyDescent="0.35">
      <c r="O233" s="19"/>
      <c r="P233" s="20"/>
      <c r="Q233" s="20"/>
      <c r="R233" s="21"/>
      <c r="S233" s="20"/>
      <c r="T233" s="18"/>
    </row>
    <row r="234" spans="15:20" x14ac:dyDescent="0.35">
      <c r="O234" s="19"/>
      <c r="P234" s="20"/>
      <c r="Q234" s="20"/>
      <c r="R234" s="21"/>
      <c r="S234" s="20"/>
      <c r="T234" s="18"/>
    </row>
    <row r="235" spans="15:20" x14ac:dyDescent="0.35">
      <c r="O235" s="19"/>
      <c r="P235" s="20"/>
      <c r="Q235" s="20"/>
      <c r="R235" s="21"/>
      <c r="S235" s="20"/>
      <c r="T235" s="18"/>
    </row>
    <row r="236" spans="15:20" x14ac:dyDescent="0.35">
      <c r="O236" s="19"/>
      <c r="P236" s="20"/>
      <c r="Q236" s="20"/>
      <c r="R236" s="21"/>
      <c r="S236" s="20"/>
      <c r="T236" s="18"/>
    </row>
    <row r="237" spans="15:20" x14ac:dyDescent="0.35">
      <c r="O237" s="19"/>
      <c r="P237" s="20"/>
      <c r="Q237" s="20"/>
      <c r="R237" s="21"/>
      <c r="S237" s="20"/>
      <c r="T237" s="18"/>
    </row>
    <row r="238" spans="15:20" x14ac:dyDescent="0.35">
      <c r="O238" s="19"/>
      <c r="P238" s="20"/>
      <c r="Q238" s="20"/>
      <c r="R238" s="21"/>
      <c r="S238" s="20"/>
      <c r="T238" s="18"/>
    </row>
    <row r="239" spans="15:20" x14ac:dyDescent="0.35">
      <c r="O239" s="19"/>
      <c r="P239" s="20"/>
      <c r="Q239" s="20"/>
      <c r="R239" s="21"/>
      <c r="S239" s="20"/>
      <c r="T239" s="18"/>
    </row>
    <row r="240" spans="15:20" x14ac:dyDescent="0.35">
      <c r="O240" s="19"/>
      <c r="P240" s="20"/>
      <c r="Q240" s="20"/>
      <c r="R240" s="21"/>
      <c r="S240" s="20"/>
      <c r="T240" s="18"/>
    </row>
    <row r="241" spans="15:20" x14ac:dyDescent="0.35">
      <c r="O241" s="19"/>
      <c r="P241" s="20"/>
      <c r="Q241" s="20"/>
      <c r="R241" s="21"/>
      <c r="S241" s="20"/>
      <c r="T241" s="18"/>
    </row>
    <row r="242" spans="15:20" x14ac:dyDescent="0.35">
      <c r="O242" s="19"/>
      <c r="P242" s="20"/>
      <c r="Q242" s="20"/>
      <c r="R242" s="21"/>
      <c r="S242" s="20"/>
      <c r="T242" s="18"/>
    </row>
    <row r="243" spans="15:20" x14ac:dyDescent="0.35">
      <c r="O243" s="19"/>
      <c r="P243" s="20"/>
      <c r="Q243" s="20"/>
      <c r="R243" s="21"/>
      <c r="S243" s="20"/>
      <c r="T243" s="18"/>
    </row>
    <row r="244" spans="15:20" x14ac:dyDescent="0.35">
      <c r="O244" s="19"/>
      <c r="P244" s="20"/>
      <c r="Q244" s="20"/>
      <c r="R244" s="21"/>
      <c r="S244" s="20"/>
      <c r="T244" s="18"/>
    </row>
    <row r="245" spans="15:20" x14ac:dyDescent="0.35">
      <c r="O245" s="19"/>
      <c r="P245" s="20"/>
      <c r="Q245" s="20"/>
      <c r="R245" s="21"/>
      <c r="S245" s="20"/>
      <c r="T245" s="18"/>
    </row>
    <row r="246" spans="15:20" x14ac:dyDescent="0.35">
      <c r="O246" s="19"/>
      <c r="P246" s="20"/>
      <c r="Q246" s="20"/>
      <c r="R246" s="21"/>
      <c r="S246" s="20"/>
      <c r="T246" s="18"/>
    </row>
    <row r="247" spans="15:20" x14ac:dyDescent="0.35">
      <c r="O247" s="19"/>
      <c r="P247" s="20"/>
      <c r="Q247" s="20"/>
      <c r="R247" s="21"/>
      <c r="S247" s="20"/>
      <c r="T247" s="18"/>
    </row>
    <row r="248" spans="15:20" x14ac:dyDescent="0.35">
      <c r="O248" s="19"/>
      <c r="P248" s="20"/>
      <c r="Q248" s="20"/>
      <c r="R248" s="21"/>
      <c r="S248" s="20"/>
      <c r="T248" s="18"/>
    </row>
    <row r="249" spans="15:20" x14ac:dyDescent="0.35">
      <c r="O249" s="19"/>
      <c r="P249" s="20"/>
      <c r="Q249" s="20"/>
      <c r="R249" s="21"/>
      <c r="S249" s="20"/>
      <c r="T249" s="18"/>
    </row>
    <row r="250" spans="15:20" x14ac:dyDescent="0.35">
      <c r="O250" s="19"/>
      <c r="P250" s="20"/>
      <c r="Q250" s="20"/>
      <c r="R250" s="21"/>
      <c r="S250" s="20"/>
      <c r="T250" s="18"/>
    </row>
    <row r="251" spans="15:20" x14ac:dyDescent="0.35">
      <c r="O251" s="19"/>
      <c r="P251" s="20"/>
      <c r="Q251" s="20"/>
      <c r="R251" s="21"/>
      <c r="S251" s="20"/>
      <c r="T251" s="18"/>
    </row>
    <row r="252" spans="15:20" x14ac:dyDescent="0.35">
      <c r="O252" s="19"/>
      <c r="P252" s="20"/>
      <c r="Q252" s="20"/>
      <c r="R252" s="21"/>
      <c r="S252" s="20"/>
      <c r="T252" s="18"/>
    </row>
    <row r="253" spans="15:20" x14ac:dyDescent="0.35">
      <c r="O253" s="19"/>
      <c r="P253" s="20"/>
      <c r="Q253" s="20"/>
      <c r="R253" s="21"/>
      <c r="S253" s="20"/>
      <c r="T253" s="18"/>
    </row>
    <row r="254" spans="15:20" x14ac:dyDescent="0.35">
      <c r="O254" s="19"/>
      <c r="P254" s="20"/>
      <c r="Q254" s="20"/>
      <c r="R254" s="21"/>
      <c r="S254" s="20"/>
      <c r="T254" s="18"/>
    </row>
    <row r="255" spans="15:20" x14ac:dyDescent="0.35">
      <c r="O255" s="19"/>
      <c r="P255" s="20"/>
      <c r="Q255" s="20"/>
      <c r="R255" s="21"/>
      <c r="S255" s="20"/>
      <c r="T255" s="18"/>
    </row>
    <row r="256" spans="15:20" x14ac:dyDescent="0.35">
      <c r="O256" s="19"/>
      <c r="P256" s="20"/>
      <c r="Q256" s="20"/>
      <c r="R256" s="21"/>
      <c r="S256" s="20"/>
      <c r="T256" s="18"/>
    </row>
    <row r="257" spans="15:20" x14ac:dyDescent="0.35">
      <c r="O257" s="19"/>
      <c r="P257" s="20"/>
      <c r="Q257" s="20"/>
      <c r="R257" s="21"/>
      <c r="S257" s="20"/>
      <c r="T257" s="18"/>
    </row>
    <row r="258" spans="15:20" x14ac:dyDescent="0.35">
      <c r="O258" s="19"/>
      <c r="P258" s="20"/>
      <c r="Q258" s="20"/>
      <c r="R258" s="21"/>
      <c r="S258" s="20"/>
      <c r="T258" s="18"/>
    </row>
    <row r="259" spans="15:20" x14ac:dyDescent="0.35">
      <c r="O259" s="19"/>
      <c r="P259" s="20"/>
      <c r="Q259" s="20"/>
      <c r="R259" s="21"/>
      <c r="S259" s="20"/>
      <c r="T259" s="18"/>
    </row>
    <row r="260" spans="15:20" x14ac:dyDescent="0.35">
      <c r="O260" s="19"/>
      <c r="P260" s="20"/>
      <c r="Q260" s="20"/>
      <c r="R260" s="21"/>
      <c r="S260" s="20"/>
      <c r="T260" s="18"/>
    </row>
    <row r="261" spans="15:20" x14ac:dyDescent="0.35">
      <c r="O261" s="19"/>
      <c r="P261" s="20"/>
      <c r="Q261" s="20"/>
      <c r="R261" s="21"/>
      <c r="S261" s="20"/>
      <c r="T261" s="18"/>
    </row>
    <row r="262" spans="15:20" x14ac:dyDescent="0.35">
      <c r="O262" s="19"/>
      <c r="P262" s="20"/>
      <c r="Q262" s="20"/>
      <c r="R262" s="21"/>
      <c r="S262" s="20"/>
      <c r="T262" s="18"/>
    </row>
    <row r="263" spans="15:20" x14ac:dyDescent="0.35">
      <c r="O263" s="19"/>
      <c r="P263" s="20"/>
      <c r="Q263" s="20"/>
      <c r="R263" s="21"/>
      <c r="S263" s="20"/>
      <c r="T263" s="18"/>
    </row>
    <row r="264" spans="15:20" x14ac:dyDescent="0.35">
      <c r="O264" s="19"/>
      <c r="P264" s="20"/>
      <c r="Q264" s="20"/>
      <c r="R264" s="21"/>
      <c r="S264" s="20"/>
      <c r="T264" s="18"/>
    </row>
    <row r="265" spans="15:20" x14ac:dyDescent="0.35">
      <c r="O265" s="19"/>
      <c r="P265" s="20"/>
      <c r="Q265" s="20"/>
      <c r="R265" s="21"/>
      <c r="S265" s="20"/>
      <c r="T265" s="18"/>
    </row>
    <row r="266" spans="15:20" x14ac:dyDescent="0.35">
      <c r="O266" s="19"/>
      <c r="P266" s="20"/>
      <c r="Q266" s="20"/>
      <c r="R266" s="21"/>
      <c r="S266" s="20"/>
      <c r="T266" s="18"/>
    </row>
    <row r="267" spans="15:20" x14ac:dyDescent="0.35">
      <c r="O267" s="19"/>
      <c r="P267" s="20"/>
      <c r="Q267" s="20"/>
      <c r="R267" s="21"/>
      <c r="S267" s="20"/>
      <c r="T267" s="18"/>
    </row>
    <row r="268" spans="15:20" x14ac:dyDescent="0.35">
      <c r="O268" s="19"/>
      <c r="P268" s="20"/>
      <c r="Q268" s="20"/>
      <c r="R268" s="21"/>
      <c r="S268" s="20"/>
      <c r="T268" s="18"/>
    </row>
    <row r="269" spans="15:20" x14ac:dyDescent="0.35">
      <c r="O269" s="19"/>
      <c r="P269" s="20"/>
      <c r="Q269" s="20"/>
      <c r="R269" s="21"/>
      <c r="S269" s="20"/>
      <c r="T269" s="18"/>
    </row>
    <row r="270" spans="15:20" x14ac:dyDescent="0.35">
      <c r="O270" s="19"/>
      <c r="P270" s="20"/>
      <c r="Q270" s="20"/>
      <c r="R270" s="21"/>
      <c r="S270" s="20"/>
      <c r="T270" s="18"/>
    </row>
    <row r="271" spans="15:20" x14ac:dyDescent="0.35">
      <c r="O271" s="19"/>
      <c r="P271" s="20"/>
      <c r="Q271" s="20"/>
      <c r="R271" s="21"/>
      <c r="S271" s="20"/>
      <c r="T271" s="18"/>
    </row>
    <row r="272" spans="15:20" x14ac:dyDescent="0.35">
      <c r="O272" s="19"/>
      <c r="P272" s="20"/>
      <c r="Q272" s="20"/>
      <c r="R272" s="21"/>
      <c r="S272" s="20"/>
      <c r="T272" s="18"/>
    </row>
    <row r="273" spans="15:20" x14ac:dyDescent="0.35">
      <c r="O273" s="19"/>
      <c r="P273" s="20"/>
      <c r="Q273" s="20"/>
      <c r="R273" s="21"/>
      <c r="S273" s="20"/>
      <c r="T273" s="18"/>
    </row>
    <row r="274" spans="15:20" x14ac:dyDescent="0.35">
      <c r="O274" s="19"/>
      <c r="P274" s="20"/>
      <c r="Q274" s="20"/>
      <c r="R274" s="21"/>
      <c r="S274" s="20"/>
      <c r="T274" s="18"/>
    </row>
    <row r="275" spans="15:20" x14ac:dyDescent="0.35">
      <c r="O275" s="19"/>
      <c r="P275" s="20"/>
      <c r="Q275" s="20"/>
      <c r="R275" s="21"/>
      <c r="S275" s="20"/>
      <c r="T275" s="18"/>
    </row>
    <row r="276" spans="15:20" x14ac:dyDescent="0.35">
      <c r="O276" s="19"/>
      <c r="P276" s="20"/>
      <c r="Q276" s="20"/>
      <c r="R276" s="21"/>
      <c r="S276" s="20"/>
      <c r="T276" s="18"/>
    </row>
    <row r="277" spans="15:20" x14ac:dyDescent="0.35">
      <c r="O277" s="19"/>
      <c r="P277" s="20"/>
      <c r="Q277" s="20"/>
      <c r="R277" s="21"/>
      <c r="S277" s="20"/>
      <c r="T277" s="18"/>
    </row>
    <row r="278" spans="15:20" x14ac:dyDescent="0.35">
      <c r="O278" s="19"/>
      <c r="P278" s="20"/>
      <c r="Q278" s="20"/>
      <c r="R278" s="21"/>
      <c r="S278" s="20"/>
      <c r="T278" s="18"/>
    </row>
    <row r="279" spans="15:20" x14ac:dyDescent="0.35">
      <c r="O279" s="19"/>
      <c r="P279" s="20"/>
      <c r="Q279" s="20"/>
      <c r="R279" s="21"/>
      <c r="S279" s="20"/>
      <c r="T279" s="18"/>
    </row>
    <row r="280" spans="15:20" x14ac:dyDescent="0.35">
      <c r="O280" s="19"/>
      <c r="P280" s="20"/>
      <c r="Q280" s="20"/>
      <c r="R280" s="21"/>
      <c r="S280" s="20"/>
      <c r="T280" s="18"/>
    </row>
    <row r="281" spans="15:20" x14ac:dyDescent="0.35">
      <c r="O281" s="19"/>
      <c r="P281" s="20"/>
      <c r="Q281" s="20"/>
      <c r="R281" s="21"/>
      <c r="S281" s="20"/>
      <c r="T281" s="18"/>
    </row>
    <row r="282" spans="15:20" x14ac:dyDescent="0.35">
      <c r="O282" s="19"/>
      <c r="P282" s="20"/>
      <c r="Q282" s="20"/>
      <c r="R282" s="21"/>
      <c r="S282" s="20"/>
      <c r="T282" s="18"/>
    </row>
    <row r="283" spans="15:20" x14ac:dyDescent="0.35">
      <c r="O283" s="19"/>
      <c r="P283" s="20"/>
      <c r="Q283" s="20"/>
      <c r="R283" s="21"/>
      <c r="S283" s="20"/>
      <c r="T283" s="18"/>
    </row>
    <row r="284" spans="15:20" x14ac:dyDescent="0.35">
      <c r="O284" s="19"/>
      <c r="P284" s="20"/>
      <c r="Q284" s="20"/>
      <c r="R284" s="21"/>
      <c r="S284" s="20"/>
      <c r="T284" s="18"/>
    </row>
    <row r="285" spans="15:20" x14ac:dyDescent="0.35">
      <c r="O285" s="19"/>
      <c r="P285" s="20"/>
      <c r="Q285" s="20"/>
      <c r="R285" s="21"/>
      <c r="S285" s="20"/>
      <c r="T285" s="18"/>
    </row>
    <row r="286" spans="15:20" x14ac:dyDescent="0.35">
      <c r="O286" s="19"/>
      <c r="P286" s="20"/>
      <c r="Q286" s="20"/>
      <c r="R286" s="21"/>
      <c r="S286" s="20"/>
      <c r="T286" s="18"/>
    </row>
    <row r="287" spans="15:20" x14ac:dyDescent="0.35">
      <c r="O287" s="19"/>
      <c r="P287" s="20"/>
      <c r="Q287" s="20"/>
      <c r="R287" s="21"/>
      <c r="S287" s="20"/>
      <c r="T287" s="18"/>
    </row>
    <row r="288" spans="15:20" x14ac:dyDescent="0.35">
      <c r="O288" s="19"/>
      <c r="P288" s="20"/>
      <c r="Q288" s="20"/>
      <c r="R288" s="21"/>
      <c r="S288" s="20"/>
      <c r="T288" s="18"/>
    </row>
    <row r="289" spans="15:20" x14ac:dyDescent="0.35">
      <c r="O289" s="19"/>
      <c r="P289" s="20"/>
      <c r="Q289" s="20"/>
      <c r="R289" s="21"/>
      <c r="S289" s="20"/>
      <c r="T289" s="18"/>
    </row>
    <row r="290" spans="15:20" x14ac:dyDescent="0.35">
      <c r="O290" s="19"/>
      <c r="P290" s="20"/>
      <c r="Q290" s="20"/>
      <c r="R290" s="21"/>
      <c r="S290" s="20"/>
      <c r="T290" s="18"/>
    </row>
    <row r="291" spans="15:20" x14ac:dyDescent="0.35">
      <c r="O291" s="19"/>
      <c r="P291" s="20"/>
      <c r="Q291" s="20"/>
      <c r="R291" s="21"/>
      <c r="S291" s="20"/>
      <c r="T291" s="18"/>
    </row>
    <row r="292" spans="15:20" x14ac:dyDescent="0.35">
      <c r="O292" s="19"/>
      <c r="P292" s="20"/>
      <c r="Q292" s="20"/>
      <c r="R292" s="21"/>
      <c r="S292" s="20"/>
      <c r="T292" s="18"/>
    </row>
    <row r="293" spans="15:20" x14ac:dyDescent="0.35">
      <c r="O293" s="19"/>
      <c r="P293" s="20"/>
      <c r="Q293" s="20"/>
      <c r="R293" s="21"/>
      <c r="S293" s="20"/>
      <c r="T293" s="18"/>
    </row>
    <row r="294" spans="15:20" x14ac:dyDescent="0.35">
      <c r="O294" s="19"/>
      <c r="P294" s="20"/>
      <c r="Q294" s="20"/>
      <c r="R294" s="21"/>
      <c r="S294" s="20"/>
      <c r="T294" s="18"/>
    </row>
    <row r="295" spans="15:20" x14ac:dyDescent="0.35">
      <c r="O295" s="19"/>
      <c r="P295" s="20"/>
      <c r="Q295" s="20"/>
      <c r="R295" s="21"/>
      <c r="S295" s="20"/>
      <c r="T295" s="18"/>
    </row>
    <row r="296" spans="15:20" x14ac:dyDescent="0.35">
      <c r="O296" s="19"/>
      <c r="P296" s="20"/>
      <c r="Q296" s="20"/>
      <c r="R296" s="21"/>
      <c r="S296" s="20"/>
      <c r="T296" s="18"/>
    </row>
    <row r="297" spans="15:20" x14ac:dyDescent="0.35">
      <c r="O297" s="19"/>
      <c r="P297" s="20"/>
      <c r="Q297" s="20"/>
      <c r="R297" s="21"/>
      <c r="S297" s="20"/>
      <c r="T297" s="18"/>
    </row>
    <row r="298" spans="15:20" x14ac:dyDescent="0.35">
      <c r="O298" s="19"/>
      <c r="P298" s="20"/>
      <c r="Q298" s="20"/>
      <c r="R298" s="21"/>
      <c r="S298" s="20"/>
      <c r="T298" s="18"/>
    </row>
    <row r="299" spans="15:20" x14ac:dyDescent="0.35">
      <c r="O299" s="19"/>
      <c r="P299" s="20"/>
      <c r="Q299" s="20"/>
      <c r="R299" s="21"/>
      <c r="S299" s="20"/>
      <c r="T299" s="18"/>
    </row>
    <row r="300" spans="15:20" x14ac:dyDescent="0.35">
      <c r="O300" s="19"/>
      <c r="P300" s="20"/>
      <c r="Q300" s="20"/>
      <c r="R300" s="21"/>
      <c r="S300" s="20"/>
      <c r="T300" s="18"/>
    </row>
    <row r="301" spans="15:20" x14ac:dyDescent="0.35">
      <c r="O301" s="19"/>
      <c r="P301" s="20"/>
      <c r="Q301" s="20"/>
      <c r="R301" s="21"/>
      <c r="S301" s="20"/>
      <c r="T301" s="18"/>
    </row>
    <row r="302" spans="15:20" x14ac:dyDescent="0.35">
      <c r="O302" s="19"/>
      <c r="P302" s="20"/>
      <c r="Q302" s="20"/>
      <c r="R302" s="21"/>
      <c r="S302" s="20"/>
      <c r="T302" s="18"/>
    </row>
    <row r="303" spans="15:20" x14ac:dyDescent="0.35">
      <c r="O303" s="19"/>
      <c r="P303" s="20"/>
      <c r="Q303" s="20"/>
      <c r="R303" s="21"/>
      <c r="S303" s="20"/>
      <c r="T303" s="18"/>
    </row>
    <row r="304" spans="15:20" x14ac:dyDescent="0.35">
      <c r="O304" s="19"/>
      <c r="P304" s="20"/>
      <c r="Q304" s="20"/>
      <c r="R304" s="21"/>
      <c r="S304" s="20"/>
      <c r="T304" s="18"/>
    </row>
    <row r="305" spans="15:20" x14ac:dyDescent="0.35">
      <c r="O305" s="19"/>
      <c r="P305" s="20"/>
      <c r="Q305" s="20"/>
      <c r="R305" s="21"/>
      <c r="S305" s="20"/>
      <c r="T305" s="18"/>
    </row>
    <row r="306" spans="15:20" x14ac:dyDescent="0.35">
      <c r="O306" s="19"/>
      <c r="P306" s="20"/>
      <c r="Q306" s="20"/>
      <c r="R306" s="21"/>
      <c r="S306" s="20"/>
      <c r="T306" s="18"/>
    </row>
    <row r="307" spans="15:20" x14ac:dyDescent="0.35">
      <c r="O307" s="19"/>
      <c r="P307" s="20"/>
      <c r="Q307" s="20"/>
      <c r="R307" s="21"/>
      <c r="S307" s="20"/>
      <c r="T307" s="18"/>
    </row>
    <row r="308" spans="15:20" x14ac:dyDescent="0.35">
      <c r="O308" s="19"/>
      <c r="P308" s="20"/>
      <c r="Q308" s="20"/>
      <c r="R308" s="21"/>
      <c r="S308" s="20"/>
      <c r="T308" s="18"/>
    </row>
    <row r="309" spans="15:20" x14ac:dyDescent="0.35">
      <c r="O309" s="19"/>
      <c r="P309" s="20"/>
      <c r="Q309" s="20"/>
      <c r="R309" s="21"/>
      <c r="S309" s="20"/>
      <c r="T309" s="18"/>
    </row>
    <row r="310" spans="15:20" x14ac:dyDescent="0.35">
      <c r="O310" s="19"/>
      <c r="P310" s="20"/>
      <c r="Q310" s="20"/>
      <c r="R310" s="21"/>
      <c r="S310" s="20"/>
      <c r="T310" s="18"/>
    </row>
    <row r="311" spans="15:20" x14ac:dyDescent="0.35">
      <c r="O311" s="19"/>
      <c r="P311" s="20"/>
      <c r="Q311" s="20"/>
      <c r="R311" s="21"/>
      <c r="S311" s="20"/>
      <c r="T311" s="18"/>
    </row>
    <row r="312" spans="15:20" x14ac:dyDescent="0.35">
      <c r="O312" s="19"/>
      <c r="P312" s="20"/>
      <c r="Q312" s="20"/>
      <c r="R312" s="21"/>
      <c r="S312" s="20"/>
      <c r="T312" s="18"/>
    </row>
    <row r="313" spans="15:20" x14ac:dyDescent="0.35">
      <c r="O313" s="19"/>
      <c r="P313" s="20"/>
      <c r="Q313" s="20"/>
      <c r="R313" s="21"/>
      <c r="S313" s="20"/>
      <c r="T313" s="18"/>
    </row>
    <row r="314" spans="15:20" x14ac:dyDescent="0.35">
      <c r="O314" s="19"/>
      <c r="P314" s="20"/>
      <c r="Q314" s="20"/>
      <c r="R314" s="21"/>
      <c r="S314" s="20"/>
      <c r="T314" s="18"/>
    </row>
    <row r="315" spans="15:20" x14ac:dyDescent="0.35">
      <c r="O315" s="19"/>
      <c r="P315" s="20"/>
      <c r="Q315" s="20"/>
      <c r="R315" s="21"/>
      <c r="S315" s="20"/>
      <c r="T315" s="18"/>
    </row>
    <row r="316" spans="15:20" x14ac:dyDescent="0.35">
      <c r="O316" s="19"/>
      <c r="P316" s="20"/>
      <c r="Q316" s="20"/>
      <c r="R316" s="21"/>
      <c r="S316" s="20"/>
      <c r="T316" s="18"/>
    </row>
    <row r="317" spans="15:20" x14ac:dyDescent="0.35">
      <c r="O317" s="19"/>
      <c r="P317" s="20"/>
      <c r="Q317" s="20"/>
      <c r="R317" s="21"/>
      <c r="S317" s="20"/>
      <c r="T317" s="18"/>
    </row>
    <row r="318" spans="15:20" x14ac:dyDescent="0.35">
      <c r="O318" s="19"/>
      <c r="P318" s="20"/>
      <c r="Q318" s="20"/>
      <c r="R318" s="21"/>
      <c r="S318" s="20"/>
      <c r="T318" s="18"/>
    </row>
    <row r="319" spans="15:20" x14ac:dyDescent="0.35">
      <c r="O319" s="19"/>
      <c r="P319" s="20"/>
      <c r="Q319" s="20"/>
      <c r="R319" s="21"/>
      <c r="S319" s="20"/>
      <c r="T319" s="18"/>
    </row>
    <row r="320" spans="15:20" x14ac:dyDescent="0.35">
      <c r="O320" s="19"/>
      <c r="P320" s="20"/>
      <c r="Q320" s="20"/>
      <c r="R320" s="21"/>
      <c r="S320" s="20"/>
      <c r="T320" s="18"/>
    </row>
    <row r="321" spans="15:20" x14ac:dyDescent="0.35">
      <c r="O321" s="19"/>
      <c r="P321" s="20"/>
      <c r="Q321" s="20"/>
      <c r="R321" s="21"/>
      <c r="S321" s="20"/>
      <c r="T321" s="18"/>
    </row>
    <row r="322" spans="15:20" x14ac:dyDescent="0.35">
      <c r="O322" s="19"/>
      <c r="P322" s="20"/>
      <c r="Q322" s="20"/>
      <c r="R322" s="21"/>
      <c r="S322" s="20"/>
      <c r="T322" s="18"/>
    </row>
    <row r="323" spans="15:20" x14ac:dyDescent="0.35">
      <c r="O323" s="19"/>
      <c r="P323" s="20"/>
      <c r="Q323" s="20"/>
      <c r="R323" s="21"/>
      <c r="S323" s="20"/>
      <c r="T323" s="18"/>
    </row>
    <row r="324" spans="15:20" x14ac:dyDescent="0.35">
      <c r="O324" s="19"/>
      <c r="P324" s="20"/>
      <c r="Q324" s="20"/>
      <c r="R324" s="21"/>
      <c r="S324" s="20"/>
      <c r="T324" s="18"/>
    </row>
    <row r="325" spans="15:20" x14ac:dyDescent="0.35">
      <c r="O325" s="19"/>
      <c r="P325" s="20"/>
      <c r="Q325" s="20"/>
      <c r="R325" s="21"/>
      <c r="S325" s="20"/>
      <c r="T325" s="18"/>
    </row>
    <row r="326" spans="15:20" x14ac:dyDescent="0.35">
      <c r="O326" s="19"/>
      <c r="P326" s="20"/>
      <c r="Q326" s="20"/>
      <c r="R326" s="21"/>
      <c r="S326" s="20"/>
      <c r="T326" s="18"/>
    </row>
    <row r="327" spans="15:20" x14ac:dyDescent="0.35">
      <c r="O327" s="19"/>
      <c r="P327" s="20"/>
      <c r="Q327" s="20"/>
      <c r="R327" s="21"/>
      <c r="S327" s="20"/>
      <c r="T327" s="18"/>
    </row>
    <row r="328" spans="15:20" x14ac:dyDescent="0.35">
      <c r="O328" s="19"/>
      <c r="P328" s="20"/>
      <c r="Q328" s="20"/>
      <c r="R328" s="21"/>
      <c r="S328" s="20"/>
      <c r="T328" s="18"/>
    </row>
    <row r="329" spans="15:20" x14ac:dyDescent="0.35">
      <c r="O329" s="19"/>
      <c r="P329" s="20"/>
      <c r="Q329" s="20"/>
      <c r="R329" s="21"/>
      <c r="S329" s="20"/>
      <c r="T329" s="18"/>
    </row>
    <row r="330" spans="15:20" x14ac:dyDescent="0.35">
      <c r="O330" s="19"/>
      <c r="P330" s="20"/>
      <c r="Q330" s="20"/>
      <c r="R330" s="21"/>
      <c r="S330" s="20"/>
      <c r="T330" s="18"/>
    </row>
    <row r="331" spans="15:20" x14ac:dyDescent="0.35">
      <c r="O331" s="19"/>
      <c r="P331" s="20"/>
      <c r="Q331" s="20"/>
      <c r="R331" s="21"/>
      <c r="S331" s="20"/>
      <c r="T331" s="18"/>
    </row>
    <row r="332" spans="15:20" x14ac:dyDescent="0.35">
      <c r="O332" s="19"/>
      <c r="P332" s="20"/>
      <c r="Q332" s="20"/>
      <c r="R332" s="21"/>
      <c r="S332" s="20"/>
      <c r="T332" s="18"/>
    </row>
    <row r="333" spans="15:20" x14ac:dyDescent="0.35">
      <c r="O333" s="19"/>
      <c r="P333" s="20"/>
      <c r="Q333" s="20"/>
      <c r="R333" s="21"/>
      <c r="S333" s="20"/>
      <c r="T333" s="18"/>
    </row>
    <row r="334" spans="15:20" x14ac:dyDescent="0.35">
      <c r="O334" s="19"/>
      <c r="P334" s="20"/>
      <c r="Q334" s="20"/>
      <c r="R334" s="21"/>
      <c r="S334" s="20"/>
      <c r="T334" s="18"/>
    </row>
    <row r="335" spans="15:20" x14ac:dyDescent="0.35">
      <c r="O335" s="19"/>
      <c r="P335" s="20"/>
      <c r="Q335" s="20"/>
      <c r="R335" s="21"/>
      <c r="S335" s="20"/>
      <c r="T335" s="18"/>
    </row>
    <row r="336" spans="15:20" x14ac:dyDescent="0.35">
      <c r="O336" s="19"/>
      <c r="P336" s="20"/>
      <c r="Q336" s="20"/>
      <c r="R336" s="21"/>
      <c r="S336" s="20"/>
      <c r="T336" s="18"/>
    </row>
    <row r="337" spans="15:20" x14ac:dyDescent="0.35">
      <c r="O337" s="19"/>
      <c r="P337" s="20"/>
      <c r="Q337" s="20"/>
      <c r="R337" s="21"/>
      <c r="S337" s="20"/>
      <c r="T337" s="18"/>
    </row>
    <row r="338" spans="15:20" x14ac:dyDescent="0.35">
      <c r="O338" s="19"/>
      <c r="P338" s="20"/>
      <c r="Q338" s="20"/>
      <c r="R338" s="21"/>
      <c r="S338" s="20"/>
      <c r="T338" s="18"/>
    </row>
    <row r="339" spans="15:20" x14ac:dyDescent="0.35">
      <c r="O339" s="19"/>
      <c r="P339" s="20"/>
      <c r="Q339" s="20"/>
      <c r="R339" s="21"/>
      <c r="S339" s="20"/>
      <c r="T339" s="18"/>
    </row>
    <row r="340" spans="15:20" x14ac:dyDescent="0.35">
      <c r="O340" s="19"/>
      <c r="P340" s="20"/>
      <c r="Q340" s="20"/>
      <c r="R340" s="21"/>
      <c r="S340" s="20"/>
      <c r="T340" s="18"/>
    </row>
    <row r="341" spans="15:20" x14ac:dyDescent="0.35">
      <c r="O341" s="19"/>
      <c r="P341" s="20"/>
      <c r="Q341" s="20"/>
      <c r="R341" s="21"/>
      <c r="S341" s="20"/>
      <c r="T341" s="18"/>
    </row>
    <row r="342" spans="15:20" x14ac:dyDescent="0.35">
      <c r="O342" s="19"/>
      <c r="P342" s="20"/>
      <c r="Q342" s="20"/>
      <c r="R342" s="21"/>
      <c r="S342" s="20"/>
      <c r="T342" s="18"/>
    </row>
    <row r="343" spans="15:20" x14ac:dyDescent="0.35">
      <c r="O343" s="19"/>
      <c r="P343" s="20"/>
      <c r="Q343" s="20"/>
      <c r="R343" s="21"/>
      <c r="S343" s="20"/>
      <c r="T343" s="18"/>
    </row>
    <row r="344" spans="15:20" x14ac:dyDescent="0.35">
      <c r="O344" s="19"/>
      <c r="P344" s="20"/>
      <c r="Q344" s="20"/>
      <c r="R344" s="21"/>
      <c r="S344" s="20"/>
      <c r="T344" s="18"/>
    </row>
    <row r="345" spans="15:20" x14ac:dyDescent="0.35">
      <c r="O345" s="19"/>
      <c r="P345" s="20"/>
      <c r="Q345" s="20"/>
      <c r="R345" s="21"/>
      <c r="S345" s="20"/>
      <c r="T345" s="18"/>
    </row>
    <row r="346" spans="15:20" x14ac:dyDescent="0.35">
      <c r="O346" s="19"/>
      <c r="P346" s="20"/>
      <c r="Q346" s="20"/>
      <c r="R346" s="21"/>
      <c r="S346" s="20"/>
      <c r="T346" s="18"/>
    </row>
    <row r="347" spans="15:20" x14ac:dyDescent="0.35">
      <c r="O347" s="19"/>
      <c r="P347" s="20"/>
      <c r="Q347" s="20"/>
      <c r="R347" s="21"/>
      <c r="S347" s="20"/>
      <c r="T347" s="18"/>
    </row>
    <row r="348" spans="15:20" x14ac:dyDescent="0.35">
      <c r="O348" s="19"/>
      <c r="P348" s="20"/>
      <c r="Q348" s="20"/>
      <c r="R348" s="21"/>
      <c r="S348" s="20"/>
      <c r="T348" s="18"/>
    </row>
    <row r="349" spans="15:20" x14ac:dyDescent="0.35">
      <c r="O349" s="19"/>
      <c r="P349" s="20"/>
      <c r="Q349" s="20"/>
      <c r="R349" s="21"/>
      <c r="S349" s="20"/>
      <c r="T349" s="18"/>
    </row>
    <row r="350" spans="15:20" x14ac:dyDescent="0.35">
      <c r="O350" s="19"/>
      <c r="P350" s="20"/>
      <c r="Q350" s="20"/>
      <c r="R350" s="21"/>
      <c r="S350" s="20"/>
      <c r="T350" s="18"/>
    </row>
    <row r="351" spans="15:20" x14ac:dyDescent="0.35">
      <c r="O351" s="19"/>
      <c r="P351" s="20"/>
      <c r="Q351" s="20"/>
      <c r="R351" s="21"/>
      <c r="S351" s="20"/>
      <c r="T351" s="18"/>
    </row>
    <row r="352" spans="15:20" x14ac:dyDescent="0.35">
      <c r="O352" s="19"/>
      <c r="P352" s="20"/>
      <c r="Q352" s="20"/>
      <c r="R352" s="21"/>
      <c r="S352" s="20"/>
      <c r="T352" s="18"/>
    </row>
    <row r="353" spans="15:20" x14ac:dyDescent="0.35">
      <c r="O353" s="19"/>
      <c r="P353" s="20"/>
      <c r="Q353" s="20"/>
      <c r="R353" s="21"/>
      <c r="S353" s="20"/>
      <c r="T353" s="18"/>
    </row>
    <row r="354" spans="15:20" x14ac:dyDescent="0.35">
      <c r="O354" s="19"/>
      <c r="P354" s="20"/>
      <c r="Q354" s="20"/>
      <c r="R354" s="21"/>
      <c r="S354" s="20"/>
      <c r="T354" s="18"/>
    </row>
    <row r="355" spans="15:20" x14ac:dyDescent="0.35">
      <c r="O355" s="19"/>
      <c r="P355" s="20"/>
      <c r="Q355" s="20"/>
      <c r="R355" s="21"/>
      <c r="S355" s="20"/>
      <c r="T355" s="18"/>
    </row>
    <row r="356" spans="15:20" x14ac:dyDescent="0.35">
      <c r="O356" s="19"/>
      <c r="P356" s="20"/>
      <c r="Q356" s="20"/>
      <c r="R356" s="21"/>
      <c r="S356" s="20"/>
      <c r="T356" s="18"/>
    </row>
    <row r="357" spans="15:20" x14ac:dyDescent="0.35">
      <c r="O357" s="19"/>
      <c r="P357" s="20"/>
      <c r="Q357" s="20"/>
      <c r="R357" s="21"/>
      <c r="S357" s="20"/>
      <c r="T357" s="18"/>
    </row>
    <row r="358" spans="15:20" x14ac:dyDescent="0.35">
      <c r="O358" s="19"/>
      <c r="P358" s="20"/>
      <c r="Q358" s="20"/>
      <c r="R358" s="21"/>
      <c r="S358" s="20"/>
      <c r="T358" s="18"/>
    </row>
    <row r="359" spans="15:20" x14ac:dyDescent="0.35">
      <c r="P359" s="4"/>
      <c r="Q359" s="4"/>
    </row>
    <row r="360" spans="15:20" x14ac:dyDescent="0.35">
      <c r="P360" s="4"/>
      <c r="Q360" s="4"/>
    </row>
    <row r="361" spans="15:20" x14ac:dyDescent="0.35">
      <c r="P361" s="4"/>
      <c r="Q361" s="4"/>
    </row>
    <row r="362" spans="15:20" x14ac:dyDescent="0.35">
      <c r="P362" s="4"/>
      <c r="Q362" s="4"/>
    </row>
    <row r="363" spans="15:20" x14ac:dyDescent="0.35">
      <c r="P363" s="4"/>
      <c r="Q363" s="4"/>
    </row>
    <row r="364" spans="15:20" x14ac:dyDescent="0.35">
      <c r="P364" s="4"/>
      <c r="Q364" s="4"/>
    </row>
    <row r="365" spans="15:20" x14ac:dyDescent="0.35">
      <c r="P365" s="4"/>
      <c r="Q365" s="4"/>
    </row>
    <row r="366" spans="15:20" x14ac:dyDescent="0.35">
      <c r="P366" s="4"/>
      <c r="Q366" s="4"/>
    </row>
    <row r="367" spans="15:20" x14ac:dyDescent="0.35">
      <c r="P367" s="4"/>
      <c r="Q367" s="4"/>
    </row>
    <row r="368" spans="15:20" x14ac:dyDescent="0.35">
      <c r="P368" s="4"/>
      <c r="Q368" s="4"/>
    </row>
    <row r="369" spans="16:17" x14ac:dyDescent="0.35">
      <c r="P369" s="4"/>
      <c r="Q369" s="4"/>
    </row>
    <row r="370" spans="16:17" x14ac:dyDescent="0.35">
      <c r="P370" s="4"/>
      <c r="Q370" s="4"/>
    </row>
    <row r="371" spans="16:17" x14ac:dyDescent="0.35">
      <c r="P371" s="4"/>
      <c r="Q371" s="4"/>
    </row>
    <row r="372" spans="16:17" x14ac:dyDescent="0.35">
      <c r="P372" s="4"/>
      <c r="Q372" s="4"/>
    </row>
    <row r="373" spans="16:17" x14ac:dyDescent="0.35">
      <c r="P373" s="4"/>
      <c r="Q373" s="4"/>
    </row>
    <row r="374" spans="16:17" x14ac:dyDescent="0.35">
      <c r="P374" s="4"/>
      <c r="Q374" s="4"/>
    </row>
    <row r="375" spans="16:17" x14ac:dyDescent="0.35">
      <c r="P375" s="4"/>
      <c r="Q375" s="4"/>
    </row>
    <row r="376" spans="16:17" x14ac:dyDescent="0.35">
      <c r="P376" s="4"/>
      <c r="Q376" s="4"/>
    </row>
    <row r="377" spans="16:17" x14ac:dyDescent="0.35">
      <c r="P377" s="4"/>
      <c r="Q377" s="4"/>
    </row>
    <row r="378" spans="16:17" x14ac:dyDescent="0.35">
      <c r="P378" s="4"/>
      <c r="Q378" s="4"/>
    </row>
    <row r="379" spans="16:17" x14ac:dyDescent="0.35">
      <c r="P379" s="4"/>
      <c r="Q379" s="4"/>
    </row>
    <row r="380" spans="16:17" x14ac:dyDescent="0.35">
      <c r="P380" s="4"/>
      <c r="Q380" s="4"/>
    </row>
    <row r="381" spans="16:17" x14ac:dyDescent="0.35">
      <c r="P381" s="4"/>
      <c r="Q381" s="4"/>
    </row>
    <row r="382" spans="16:17" x14ac:dyDescent="0.35">
      <c r="P382" s="4"/>
      <c r="Q382" s="4"/>
    </row>
    <row r="383" spans="16:17" x14ac:dyDescent="0.35">
      <c r="P383" s="4"/>
      <c r="Q383" s="4"/>
    </row>
    <row r="384" spans="16:17" x14ac:dyDescent="0.35">
      <c r="P384" s="4"/>
      <c r="Q384" s="4"/>
    </row>
    <row r="385" spans="16:17" x14ac:dyDescent="0.35">
      <c r="P385" s="4"/>
      <c r="Q385" s="4"/>
    </row>
    <row r="386" spans="16:17" x14ac:dyDescent="0.35">
      <c r="P386" s="4"/>
      <c r="Q386" s="4"/>
    </row>
    <row r="387" spans="16:17" x14ac:dyDescent="0.35">
      <c r="P387" s="4"/>
      <c r="Q387" s="4"/>
    </row>
    <row r="388" spans="16:17" x14ac:dyDescent="0.35">
      <c r="P388" s="4"/>
      <c r="Q388" s="4"/>
    </row>
    <row r="389" spans="16:17" x14ac:dyDescent="0.35">
      <c r="P389" s="4"/>
      <c r="Q389" s="4"/>
    </row>
    <row r="390" spans="16:17" x14ac:dyDescent="0.35">
      <c r="P390" s="4"/>
      <c r="Q390" s="4"/>
    </row>
    <row r="391" spans="16:17" x14ac:dyDescent="0.35">
      <c r="P391" s="4"/>
      <c r="Q391" s="4"/>
    </row>
    <row r="392" spans="16:17" x14ac:dyDescent="0.35">
      <c r="P392" s="4"/>
      <c r="Q392" s="4"/>
    </row>
    <row r="393" spans="16:17" x14ac:dyDescent="0.35">
      <c r="P393" s="4"/>
      <c r="Q393" s="4"/>
    </row>
    <row r="394" spans="16:17" x14ac:dyDescent="0.35">
      <c r="P394" s="4"/>
      <c r="Q394" s="4"/>
    </row>
    <row r="395" spans="16:17" x14ac:dyDescent="0.35">
      <c r="P395" s="4"/>
      <c r="Q395" s="4"/>
    </row>
    <row r="396" spans="16:17" x14ac:dyDescent="0.35">
      <c r="P396" s="4"/>
      <c r="Q396" s="4"/>
    </row>
    <row r="397" spans="16:17" x14ac:dyDescent="0.35">
      <c r="P397" s="4"/>
      <c r="Q397" s="4"/>
    </row>
    <row r="398" spans="16:17" x14ac:dyDescent="0.35">
      <c r="P398" s="4"/>
      <c r="Q398" s="4"/>
    </row>
    <row r="399" spans="16:17" x14ac:dyDescent="0.35">
      <c r="P399" s="4"/>
      <c r="Q399" s="4"/>
    </row>
    <row r="400" spans="16:17" x14ac:dyDescent="0.35">
      <c r="P400" s="4"/>
      <c r="Q400" s="4"/>
    </row>
    <row r="401" spans="16:17" x14ac:dyDescent="0.35">
      <c r="P401" s="4"/>
      <c r="Q401" s="4"/>
    </row>
    <row r="402" spans="16:17" x14ac:dyDescent="0.35">
      <c r="P402" s="4"/>
      <c r="Q402" s="4"/>
    </row>
    <row r="403" spans="16:17" x14ac:dyDescent="0.35">
      <c r="P403" s="4"/>
      <c r="Q403" s="4"/>
    </row>
    <row r="404" spans="16:17" x14ac:dyDescent="0.35">
      <c r="P404" s="4"/>
      <c r="Q404" s="4"/>
    </row>
    <row r="405" spans="16:17" x14ac:dyDescent="0.35">
      <c r="P405" s="4"/>
      <c r="Q405" s="4"/>
    </row>
    <row r="406" spans="16:17" x14ac:dyDescent="0.35">
      <c r="P406" s="4"/>
      <c r="Q406" s="4"/>
    </row>
    <row r="407" spans="16:17" x14ac:dyDescent="0.35">
      <c r="P407" s="4"/>
      <c r="Q407" s="4"/>
    </row>
    <row r="408" spans="16:17" x14ac:dyDescent="0.35">
      <c r="P408" s="4"/>
      <c r="Q408" s="4"/>
    </row>
    <row r="409" spans="16:17" x14ac:dyDescent="0.35">
      <c r="P409" s="4"/>
      <c r="Q409" s="4"/>
    </row>
    <row r="410" spans="16:17" x14ac:dyDescent="0.35">
      <c r="P410" s="4"/>
      <c r="Q410" s="4"/>
    </row>
    <row r="411" spans="16:17" x14ac:dyDescent="0.35">
      <c r="P411" s="4"/>
      <c r="Q411" s="4"/>
    </row>
    <row r="412" spans="16:17" x14ac:dyDescent="0.35">
      <c r="P412" s="4"/>
      <c r="Q412" s="4"/>
    </row>
    <row r="413" spans="16:17" x14ac:dyDescent="0.35">
      <c r="P413" s="4"/>
      <c r="Q413" s="4"/>
    </row>
    <row r="414" spans="16:17" x14ac:dyDescent="0.35">
      <c r="P414" s="4"/>
      <c r="Q414" s="4"/>
    </row>
    <row r="415" spans="16:17" x14ac:dyDescent="0.35">
      <c r="P415" s="4"/>
      <c r="Q415" s="4"/>
    </row>
    <row r="416" spans="16:17" x14ac:dyDescent="0.35">
      <c r="P416" s="4"/>
      <c r="Q416" s="4"/>
    </row>
    <row r="417" spans="16:17" x14ac:dyDescent="0.35">
      <c r="P417" s="4"/>
      <c r="Q417" s="4"/>
    </row>
    <row r="418" spans="16:17" x14ac:dyDescent="0.35">
      <c r="P418" s="4"/>
      <c r="Q418" s="4"/>
    </row>
    <row r="419" spans="16:17" x14ac:dyDescent="0.35">
      <c r="P419" s="4"/>
      <c r="Q419" s="4"/>
    </row>
    <row r="420" spans="16:17" x14ac:dyDescent="0.35">
      <c r="P420" s="4"/>
      <c r="Q420" s="4"/>
    </row>
    <row r="421" spans="16:17" x14ac:dyDescent="0.35">
      <c r="P421" s="4"/>
      <c r="Q421" s="4"/>
    </row>
    <row r="422" spans="16:17" x14ac:dyDescent="0.35">
      <c r="P422" s="4"/>
      <c r="Q422" s="4"/>
    </row>
    <row r="423" spans="16:17" x14ac:dyDescent="0.35">
      <c r="P423" s="4"/>
      <c r="Q423" s="4"/>
    </row>
    <row r="424" spans="16:17" x14ac:dyDescent="0.35">
      <c r="P424" s="4"/>
      <c r="Q424" s="4"/>
    </row>
    <row r="425" spans="16:17" x14ac:dyDescent="0.35">
      <c r="P425" s="4"/>
      <c r="Q425" s="4"/>
    </row>
    <row r="426" spans="16:17" x14ac:dyDescent="0.35">
      <c r="P426" s="4"/>
      <c r="Q426" s="4"/>
    </row>
    <row r="427" spans="16:17" x14ac:dyDescent="0.35">
      <c r="P427" s="4"/>
      <c r="Q427" s="4"/>
    </row>
    <row r="428" spans="16:17" x14ac:dyDescent="0.35">
      <c r="P428" s="4"/>
      <c r="Q428" s="4"/>
    </row>
    <row r="429" spans="16:17" x14ac:dyDescent="0.35">
      <c r="P429" s="4"/>
      <c r="Q429" s="4"/>
    </row>
    <row r="430" spans="16:17" x14ac:dyDescent="0.35">
      <c r="P430" s="4"/>
      <c r="Q430" s="4"/>
    </row>
    <row r="431" spans="16:17" x14ac:dyDescent="0.35">
      <c r="P431" s="4"/>
      <c r="Q431" s="4"/>
    </row>
    <row r="432" spans="16:17" x14ac:dyDescent="0.35">
      <c r="P432" s="4"/>
      <c r="Q432" s="4"/>
    </row>
    <row r="433" spans="16:17" x14ac:dyDescent="0.35">
      <c r="P433" s="4"/>
      <c r="Q433" s="4"/>
    </row>
    <row r="434" spans="16:17" x14ac:dyDescent="0.35">
      <c r="P434" s="4"/>
      <c r="Q434" s="4"/>
    </row>
    <row r="435" spans="16:17" x14ac:dyDescent="0.35">
      <c r="P435" s="4"/>
      <c r="Q435" s="4"/>
    </row>
    <row r="436" spans="16:17" x14ac:dyDescent="0.35">
      <c r="P436" s="4"/>
      <c r="Q436" s="4"/>
    </row>
    <row r="437" spans="16:17" x14ac:dyDescent="0.35">
      <c r="P437" s="4"/>
      <c r="Q437" s="4"/>
    </row>
    <row r="438" spans="16:17" x14ac:dyDescent="0.35">
      <c r="P438" s="4"/>
      <c r="Q438" s="4"/>
    </row>
    <row r="439" spans="16:17" x14ac:dyDescent="0.35">
      <c r="P439" s="4"/>
      <c r="Q439" s="4"/>
    </row>
    <row r="440" spans="16:17" x14ac:dyDescent="0.35">
      <c r="P440" s="4"/>
      <c r="Q440" s="4"/>
    </row>
    <row r="441" spans="16:17" x14ac:dyDescent="0.35">
      <c r="P441" s="4"/>
      <c r="Q441" s="4"/>
    </row>
    <row r="442" spans="16:17" x14ac:dyDescent="0.35">
      <c r="P442" s="4"/>
      <c r="Q442" s="4"/>
    </row>
    <row r="443" spans="16:17" x14ac:dyDescent="0.35">
      <c r="P443" s="4"/>
      <c r="Q443" s="4"/>
    </row>
    <row r="444" spans="16:17" x14ac:dyDescent="0.35">
      <c r="P444" s="4"/>
      <c r="Q444" s="4"/>
    </row>
    <row r="445" spans="16:17" x14ac:dyDescent="0.35">
      <c r="P445" s="4"/>
      <c r="Q445" s="4"/>
    </row>
    <row r="446" spans="16:17" x14ac:dyDescent="0.35">
      <c r="P446" s="4"/>
      <c r="Q446" s="4"/>
    </row>
    <row r="447" spans="16:17" x14ac:dyDescent="0.35">
      <c r="P447" s="4"/>
      <c r="Q447" s="4"/>
    </row>
    <row r="448" spans="16:17" x14ac:dyDescent="0.35">
      <c r="P448" s="4"/>
      <c r="Q448" s="4"/>
    </row>
    <row r="449" spans="16:17" x14ac:dyDescent="0.35">
      <c r="P449" s="4"/>
      <c r="Q449" s="4"/>
    </row>
    <row r="450" spans="16:17" x14ac:dyDescent="0.35">
      <c r="P450" s="4"/>
      <c r="Q450" s="4"/>
    </row>
    <row r="451" spans="16:17" x14ac:dyDescent="0.35">
      <c r="P451" s="4"/>
      <c r="Q451" s="4"/>
    </row>
    <row r="452" spans="16:17" x14ac:dyDescent="0.35">
      <c r="P452" s="4"/>
      <c r="Q452" s="4"/>
    </row>
    <row r="453" spans="16:17" x14ac:dyDescent="0.35">
      <c r="P453" s="4"/>
      <c r="Q453" s="4"/>
    </row>
    <row r="454" spans="16:17" x14ac:dyDescent="0.35">
      <c r="P454" s="4"/>
      <c r="Q454" s="4"/>
    </row>
    <row r="455" spans="16:17" x14ac:dyDescent="0.35">
      <c r="P455" s="4"/>
      <c r="Q455" s="4"/>
    </row>
    <row r="456" spans="16:17" x14ac:dyDescent="0.35">
      <c r="P456" s="4"/>
      <c r="Q456" s="4"/>
    </row>
    <row r="457" spans="16:17" x14ac:dyDescent="0.35">
      <c r="P457" s="4"/>
      <c r="Q457" s="4"/>
    </row>
    <row r="458" spans="16:17" x14ac:dyDescent="0.35">
      <c r="P458" s="4"/>
      <c r="Q458" s="4"/>
    </row>
    <row r="459" spans="16:17" x14ac:dyDescent="0.35">
      <c r="P459" s="4"/>
      <c r="Q459" s="4"/>
    </row>
    <row r="460" spans="16:17" x14ac:dyDescent="0.35">
      <c r="P460" s="4"/>
      <c r="Q460" s="4"/>
    </row>
    <row r="461" spans="16:17" x14ac:dyDescent="0.35">
      <c r="P461" s="4"/>
      <c r="Q461" s="4"/>
    </row>
    <row r="462" spans="16:17" x14ac:dyDescent="0.35">
      <c r="P462" s="4"/>
      <c r="Q462" s="4"/>
    </row>
    <row r="463" spans="16:17" x14ac:dyDescent="0.35">
      <c r="P463" s="4"/>
      <c r="Q463" s="4"/>
    </row>
    <row r="464" spans="16:17" x14ac:dyDescent="0.35">
      <c r="P464" s="4"/>
      <c r="Q464" s="4"/>
    </row>
    <row r="465" spans="16:17" x14ac:dyDescent="0.35">
      <c r="P465" s="4"/>
      <c r="Q465" s="4"/>
    </row>
    <row r="466" spans="16:17" x14ac:dyDescent="0.35">
      <c r="P466" s="4"/>
      <c r="Q466" s="4"/>
    </row>
    <row r="467" spans="16:17" x14ac:dyDescent="0.35">
      <c r="P467" s="4"/>
      <c r="Q467" s="4"/>
    </row>
    <row r="468" spans="16:17" x14ac:dyDescent="0.35">
      <c r="P468" s="4"/>
      <c r="Q468" s="4"/>
    </row>
    <row r="469" spans="16:17" x14ac:dyDescent="0.35">
      <c r="P469" s="4"/>
      <c r="Q469" s="4"/>
    </row>
    <row r="470" spans="16:17" x14ac:dyDescent="0.35">
      <c r="P470" s="4"/>
      <c r="Q470" s="4"/>
    </row>
    <row r="471" spans="16:17" x14ac:dyDescent="0.35">
      <c r="P471" s="4"/>
      <c r="Q471" s="4"/>
    </row>
    <row r="472" spans="16:17" x14ac:dyDescent="0.35">
      <c r="P472" s="4"/>
      <c r="Q472" s="4"/>
    </row>
    <row r="473" spans="16:17" x14ac:dyDescent="0.35">
      <c r="P473" s="4"/>
      <c r="Q473" s="4"/>
    </row>
    <row r="474" spans="16:17" x14ac:dyDescent="0.35">
      <c r="P474" s="4"/>
      <c r="Q474" s="4"/>
    </row>
    <row r="475" spans="16:17" x14ac:dyDescent="0.35">
      <c r="P475" s="4"/>
      <c r="Q475" s="4"/>
    </row>
    <row r="476" spans="16:17" x14ac:dyDescent="0.35">
      <c r="P476" s="4"/>
      <c r="Q476" s="4"/>
    </row>
    <row r="477" spans="16:17" x14ac:dyDescent="0.35">
      <c r="P477" s="4"/>
      <c r="Q477" s="4"/>
    </row>
    <row r="478" spans="16:17" x14ac:dyDescent="0.35">
      <c r="P478" s="4"/>
      <c r="Q478" s="4"/>
    </row>
    <row r="479" spans="16:17" x14ac:dyDescent="0.35">
      <c r="P479" s="4"/>
      <c r="Q479" s="4"/>
    </row>
    <row r="480" spans="16:17" x14ac:dyDescent="0.35">
      <c r="P480" s="4"/>
      <c r="Q480" s="4"/>
    </row>
    <row r="481" spans="16:17" x14ac:dyDescent="0.35">
      <c r="P481" s="4"/>
      <c r="Q481" s="4"/>
    </row>
    <row r="482" spans="16:17" x14ac:dyDescent="0.35">
      <c r="P482" s="4"/>
      <c r="Q482" s="4"/>
    </row>
    <row r="483" spans="16:17" x14ac:dyDescent="0.35">
      <c r="P483" s="4"/>
      <c r="Q483" s="4"/>
    </row>
    <row r="484" spans="16:17" x14ac:dyDescent="0.35">
      <c r="P484" s="4"/>
      <c r="Q484" s="4"/>
    </row>
    <row r="485" spans="16:17" x14ac:dyDescent="0.35">
      <c r="P485" s="4"/>
      <c r="Q485" s="4"/>
    </row>
    <row r="486" spans="16:17" x14ac:dyDescent="0.35">
      <c r="P486" s="4"/>
      <c r="Q486" s="4"/>
    </row>
    <row r="487" spans="16:17" x14ac:dyDescent="0.35">
      <c r="P487" s="4"/>
      <c r="Q487" s="4"/>
    </row>
    <row r="488" spans="16:17" x14ac:dyDescent="0.35">
      <c r="P488" s="4"/>
      <c r="Q488" s="4"/>
    </row>
    <row r="489" spans="16:17" x14ac:dyDescent="0.35">
      <c r="P489" s="4"/>
      <c r="Q489" s="4"/>
    </row>
    <row r="490" spans="16:17" x14ac:dyDescent="0.35">
      <c r="P490" s="4"/>
      <c r="Q490" s="4"/>
    </row>
    <row r="491" spans="16:17" x14ac:dyDescent="0.35">
      <c r="P491" s="4"/>
      <c r="Q491" s="4"/>
    </row>
    <row r="492" spans="16:17" x14ac:dyDescent="0.35">
      <c r="P492" s="4"/>
      <c r="Q492" s="4"/>
    </row>
    <row r="493" spans="16:17" x14ac:dyDescent="0.35">
      <c r="P493" s="4"/>
      <c r="Q493" s="4"/>
    </row>
    <row r="494" spans="16:17" x14ac:dyDescent="0.35">
      <c r="P494" s="4"/>
      <c r="Q494" s="4"/>
    </row>
    <row r="495" spans="16:17" x14ac:dyDescent="0.35">
      <c r="P495" s="4"/>
      <c r="Q495" s="4"/>
    </row>
    <row r="496" spans="16:17" x14ac:dyDescent="0.35">
      <c r="P496" s="4"/>
      <c r="Q496" s="4"/>
    </row>
    <row r="497" spans="16:17" x14ac:dyDescent="0.35">
      <c r="P497" s="4"/>
      <c r="Q497" s="4"/>
    </row>
    <row r="498" spans="16:17" x14ac:dyDescent="0.35">
      <c r="P498" s="4"/>
      <c r="Q498" s="4"/>
    </row>
    <row r="499" spans="16:17" x14ac:dyDescent="0.35">
      <c r="P499" s="4"/>
      <c r="Q499" s="4"/>
    </row>
    <row r="500" spans="16:17" x14ac:dyDescent="0.35">
      <c r="P500" s="4"/>
      <c r="Q500" s="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4"/>
  <sheetViews>
    <sheetView workbookViewId="0"/>
  </sheetViews>
  <sheetFormatPr defaultRowHeight="14.5" x14ac:dyDescent="0.35"/>
  <cols>
    <col min="1" max="1" width="28.90625" style="1" bestFit="1" customWidth="1"/>
    <col min="2" max="2" width="18.08984375" customWidth="1"/>
    <col min="3" max="3" width="6.6328125" customWidth="1"/>
    <col min="4" max="5" width="16" customWidth="1"/>
    <col min="6" max="6" width="12" bestFit="1" customWidth="1"/>
    <col min="7" max="7" width="17.36328125" customWidth="1"/>
    <col min="8" max="8" width="19.90625" customWidth="1"/>
    <col min="11" max="11" width="7.36328125" bestFit="1" customWidth="1"/>
    <col min="12" max="12" width="33" customWidth="1"/>
  </cols>
  <sheetData>
    <row r="1" spans="1:11" x14ac:dyDescent="0.35">
      <c r="A1" s="1" t="s">
        <v>39</v>
      </c>
      <c r="J1" s="16" t="s">
        <v>40</v>
      </c>
      <c r="K1" s="16" t="s">
        <v>41</v>
      </c>
    </row>
    <row r="2" spans="1:11" x14ac:dyDescent="0.35">
      <c r="A2" s="1" t="s">
        <v>342</v>
      </c>
    </row>
    <row r="3" spans="1:11" x14ac:dyDescent="0.35">
      <c r="A3" s="1" t="s">
        <v>343</v>
      </c>
    </row>
    <row r="4" spans="1:11" x14ac:dyDescent="0.35">
      <c r="A4" s="1" t="s">
        <v>42</v>
      </c>
    </row>
    <row r="5" spans="1:11" x14ac:dyDescent="0.35">
      <c r="A5" s="1" t="s">
        <v>43</v>
      </c>
    </row>
    <row r="6" spans="1:11" x14ac:dyDescent="0.35">
      <c r="A6" s="1" t="s">
        <v>44</v>
      </c>
      <c r="B6" t="s">
        <v>45</v>
      </c>
      <c r="C6" t="s">
        <v>46</v>
      </c>
      <c r="D6" t="s">
        <v>47</v>
      </c>
      <c r="E6" t="s">
        <v>48</v>
      </c>
      <c r="F6" t="s">
        <v>49</v>
      </c>
      <c r="G6" t="s">
        <v>50</v>
      </c>
      <c r="H6" t="s">
        <v>51</v>
      </c>
    </row>
    <row r="7" spans="1:11" x14ac:dyDescent="0.35">
      <c r="A7" s="1">
        <v>45119</v>
      </c>
      <c r="B7" t="s">
        <v>32</v>
      </c>
      <c r="C7">
        <v>8.1270000000000007</v>
      </c>
      <c r="D7">
        <v>6.4850000000000003</v>
      </c>
      <c r="E7">
        <v>8.9600000000000009</v>
      </c>
      <c r="F7">
        <v>424258996924</v>
      </c>
      <c r="G7" t="s">
        <v>52</v>
      </c>
      <c r="H7" t="s">
        <v>53</v>
      </c>
    </row>
    <row r="8" spans="1:11" x14ac:dyDescent="0.35">
      <c r="A8" s="1">
        <v>45118</v>
      </c>
      <c r="B8" t="s">
        <v>32</v>
      </c>
      <c r="C8">
        <v>8.125</v>
      </c>
      <c r="D8">
        <v>6.53</v>
      </c>
      <c r="E8">
        <v>9.0579999999999998</v>
      </c>
      <c r="F8">
        <v>414299492297</v>
      </c>
      <c r="G8" t="s">
        <v>52</v>
      </c>
      <c r="H8" t="s">
        <v>53</v>
      </c>
    </row>
    <row r="9" spans="1:11" x14ac:dyDescent="0.35">
      <c r="A9" s="1">
        <v>45117</v>
      </c>
      <c r="B9" t="s">
        <v>32</v>
      </c>
      <c r="C9">
        <v>8.1219999999999999</v>
      </c>
      <c r="D9">
        <v>6.05</v>
      </c>
      <c r="E9">
        <v>9.0510000000000002</v>
      </c>
      <c r="F9">
        <v>403241515360</v>
      </c>
      <c r="G9" t="s">
        <v>52</v>
      </c>
      <c r="H9" t="s">
        <v>53</v>
      </c>
    </row>
    <row r="10" spans="1:11" x14ac:dyDescent="0.35">
      <c r="A10" s="1">
        <v>45114</v>
      </c>
      <c r="B10" t="s">
        <v>32</v>
      </c>
      <c r="C10">
        <v>8.1150000000000002</v>
      </c>
      <c r="D10">
        <v>6.53</v>
      </c>
      <c r="E10">
        <v>8.9960000000000004</v>
      </c>
      <c r="F10">
        <v>401462912055</v>
      </c>
      <c r="G10" t="s">
        <v>52</v>
      </c>
      <c r="H10" t="s">
        <v>53</v>
      </c>
    </row>
    <row r="11" spans="1:11" x14ac:dyDescent="0.35">
      <c r="A11" s="1">
        <v>45113</v>
      </c>
      <c r="B11" t="s">
        <v>32</v>
      </c>
      <c r="C11">
        <v>8.1259999999999994</v>
      </c>
      <c r="D11">
        <v>6.3949999999999996</v>
      </c>
      <c r="E11">
        <v>8.9849999999999994</v>
      </c>
      <c r="F11">
        <v>415712767484</v>
      </c>
      <c r="G11" t="s">
        <v>52</v>
      </c>
      <c r="H11" t="s">
        <v>53</v>
      </c>
    </row>
    <row r="12" spans="1:11" x14ac:dyDescent="0.35">
      <c r="A12" s="1">
        <v>45112</v>
      </c>
      <c r="B12" t="s">
        <v>32</v>
      </c>
      <c r="C12">
        <v>8.1229999999999993</v>
      </c>
      <c r="D12">
        <v>6.3949999999999996</v>
      </c>
      <c r="E12">
        <v>9.0269999999999992</v>
      </c>
      <c r="F12">
        <v>409229110792</v>
      </c>
      <c r="G12" t="s">
        <v>52</v>
      </c>
      <c r="H12" t="s">
        <v>53</v>
      </c>
    </row>
    <row r="13" spans="1:11" x14ac:dyDescent="0.35">
      <c r="A13" s="1">
        <v>45111</v>
      </c>
      <c r="B13" t="s">
        <v>32</v>
      </c>
      <c r="C13">
        <v>8.1150000000000002</v>
      </c>
      <c r="D13">
        <v>6.0350000000000001</v>
      </c>
      <c r="E13">
        <v>8.9730000000000008</v>
      </c>
      <c r="F13">
        <v>396410085828</v>
      </c>
      <c r="G13" t="s">
        <v>52</v>
      </c>
      <c r="H13" t="s">
        <v>53</v>
      </c>
    </row>
    <row r="14" spans="1:11" x14ac:dyDescent="0.35">
      <c r="A14" s="1">
        <v>45110</v>
      </c>
      <c r="B14" t="s">
        <v>32</v>
      </c>
      <c r="C14">
        <v>8.1270000000000007</v>
      </c>
      <c r="D14">
        <v>6.3650000000000002</v>
      </c>
      <c r="E14">
        <v>8.7460000000000004</v>
      </c>
      <c r="F14">
        <v>424160710259</v>
      </c>
      <c r="G14" t="s">
        <v>52</v>
      </c>
      <c r="H14" t="s">
        <v>53</v>
      </c>
    </row>
    <row r="15" spans="1:11" x14ac:dyDescent="0.35">
      <c r="A15" s="1">
        <v>45107</v>
      </c>
      <c r="B15" t="s">
        <v>32</v>
      </c>
      <c r="C15">
        <v>8.1120000000000001</v>
      </c>
      <c r="D15">
        <v>6.41</v>
      </c>
      <c r="E15">
        <v>8.93</v>
      </c>
      <c r="F15">
        <v>394332787277</v>
      </c>
      <c r="G15" t="s">
        <v>52</v>
      </c>
      <c r="H15" t="s">
        <v>53</v>
      </c>
    </row>
    <row r="16" spans="1:11" x14ac:dyDescent="0.35">
      <c r="A16" s="1">
        <v>45106</v>
      </c>
      <c r="B16" t="s">
        <v>32</v>
      </c>
      <c r="C16">
        <v>8.0760000000000005</v>
      </c>
      <c r="D16">
        <v>6.1449999999999996</v>
      </c>
      <c r="E16">
        <v>8.9629999999999992</v>
      </c>
      <c r="F16">
        <v>388488049964</v>
      </c>
      <c r="G16" t="s">
        <v>52</v>
      </c>
      <c r="H16" t="s">
        <v>53</v>
      </c>
    </row>
    <row r="17" spans="1:8" x14ac:dyDescent="0.35">
      <c r="A17" s="1">
        <v>45105</v>
      </c>
      <c r="B17" t="s">
        <v>32</v>
      </c>
      <c r="C17">
        <v>8.0879999999999992</v>
      </c>
      <c r="D17">
        <v>6.1449999999999996</v>
      </c>
      <c r="E17">
        <v>8.9600000000000009</v>
      </c>
      <c r="F17">
        <v>432706240471</v>
      </c>
      <c r="G17" t="s">
        <v>52</v>
      </c>
      <c r="H17" t="s">
        <v>53</v>
      </c>
    </row>
    <row r="18" spans="1:8" x14ac:dyDescent="0.35">
      <c r="A18" s="1">
        <v>45104</v>
      </c>
      <c r="B18" t="s">
        <v>32</v>
      </c>
      <c r="C18">
        <v>8.0839999999999996</v>
      </c>
      <c r="D18">
        <v>5.89</v>
      </c>
      <c r="E18">
        <v>8.9550000000000001</v>
      </c>
      <c r="F18">
        <v>435583417982</v>
      </c>
      <c r="G18" t="s">
        <v>52</v>
      </c>
      <c r="H18" t="s">
        <v>53</v>
      </c>
    </row>
    <row r="19" spans="1:8" x14ac:dyDescent="0.35">
      <c r="A19" s="1">
        <v>45103</v>
      </c>
      <c r="B19" t="s">
        <v>32</v>
      </c>
      <c r="C19">
        <v>8.0779999999999994</v>
      </c>
      <c r="D19">
        <v>5.9550000000000001</v>
      </c>
      <c r="E19">
        <v>8.9550000000000001</v>
      </c>
      <c r="F19">
        <v>429186435637</v>
      </c>
      <c r="G19" t="s">
        <v>52</v>
      </c>
      <c r="H19" t="s">
        <v>53</v>
      </c>
    </row>
    <row r="20" spans="1:8" x14ac:dyDescent="0.35">
      <c r="A20" s="1">
        <v>45100</v>
      </c>
      <c r="B20" t="s">
        <v>32</v>
      </c>
      <c r="C20">
        <v>8.1050000000000004</v>
      </c>
      <c r="D20">
        <v>6.5149999999999997</v>
      </c>
      <c r="E20">
        <v>8.9380000000000006</v>
      </c>
      <c r="F20">
        <v>379481525538</v>
      </c>
      <c r="G20" t="s">
        <v>52</v>
      </c>
      <c r="H20" t="s">
        <v>53</v>
      </c>
    </row>
    <row r="21" spans="1:8" x14ac:dyDescent="0.35">
      <c r="A21" s="1">
        <v>45099</v>
      </c>
      <c r="B21" t="s">
        <v>32</v>
      </c>
      <c r="C21">
        <v>8.0779999999999994</v>
      </c>
      <c r="D21">
        <v>6.2</v>
      </c>
      <c r="E21">
        <v>8.9359999999999999</v>
      </c>
      <c r="F21">
        <v>428169267527</v>
      </c>
      <c r="G21" t="s">
        <v>52</v>
      </c>
      <c r="H21" t="s">
        <v>53</v>
      </c>
    </row>
    <row r="22" spans="1:8" x14ac:dyDescent="0.35">
      <c r="A22" s="1">
        <v>45098</v>
      </c>
      <c r="B22" t="s">
        <v>32</v>
      </c>
      <c r="C22">
        <v>8.0869999999999997</v>
      </c>
      <c r="D22">
        <v>6.0250000000000004</v>
      </c>
      <c r="E22">
        <v>8.923</v>
      </c>
      <c r="F22">
        <v>442272259158</v>
      </c>
      <c r="G22" t="s">
        <v>52</v>
      </c>
      <c r="H22" t="s">
        <v>53</v>
      </c>
    </row>
    <row r="23" spans="1:8" x14ac:dyDescent="0.35">
      <c r="A23" s="1">
        <v>45097</v>
      </c>
      <c r="B23" t="s">
        <v>32</v>
      </c>
      <c r="C23">
        <v>8.0719999999999992</v>
      </c>
      <c r="D23">
        <v>5.9249999999999998</v>
      </c>
      <c r="E23">
        <v>8.8089999999999993</v>
      </c>
      <c r="F23">
        <v>434759185207</v>
      </c>
      <c r="G23" t="s">
        <v>52</v>
      </c>
      <c r="H23" t="s">
        <v>53</v>
      </c>
    </row>
    <row r="24" spans="1:8" x14ac:dyDescent="0.35">
      <c r="A24" s="1">
        <v>45096</v>
      </c>
      <c r="B24" t="s">
        <v>32</v>
      </c>
      <c r="C24">
        <v>8.07</v>
      </c>
      <c r="D24">
        <v>5.8550000000000004</v>
      </c>
      <c r="E24">
        <v>8.8960000000000008</v>
      </c>
      <c r="F24">
        <v>431988362171</v>
      </c>
      <c r="G24" t="s">
        <v>52</v>
      </c>
      <c r="H24" t="s">
        <v>53</v>
      </c>
    </row>
    <row r="25" spans="1:8" x14ac:dyDescent="0.35">
      <c r="A25" s="1">
        <v>45092</v>
      </c>
      <c r="B25" t="s">
        <v>32</v>
      </c>
      <c r="C25">
        <v>8.0670000000000002</v>
      </c>
      <c r="D25">
        <v>5.8849999999999998</v>
      </c>
      <c r="E25">
        <v>8.84</v>
      </c>
      <c r="F25">
        <v>422251472988</v>
      </c>
      <c r="G25" t="s">
        <v>52</v>
      </c>
      <c r="H25" t="s">
        <v>53</v>
      </c>
    </row>
    <row r="26" spans="1:8" x14ac:dyDescent="0.35">
      <c r="A26" s="1">
        <v>45091</v>
      </c>
      <c r="B26" t="s">
        <v>32</v>
      </c>
      <c r="C26">
        <v>8.0670000000000002</v>
      </c>
      <c r="D26">
        <v>5.83</v>
      </c>
      <c r="E26">
        <v>8.827</v>
      </c>
      <c r="F26">
        <v>422414843998</v>
      </c>
      <c r="G26" t="s">
        <v>52</v>
      </c>
      <c r="H26" t="s">
        <v>53</v>
      </c>
    </row>
    <row r="27" spans="1:8" x14ac:dyDescent="0.35">
      <c r="A27" s="1">
        <v>45090</v>
      </c>
      <c r="B27" t="s">
        <v>32</v>
      </c>
      <c r="C27">
        <v>8.0660000000000007</v>
      </c>
      <c r="D27">
        <v>5.85</v>
      </c>
      <c r="E27">
        <v>8.9</v>
      </c>
      <c r="F27">
        <v>423015025496</v>
      </c>
      <c r="G27" t="s">
        <v>52</v>
      </c>
      <c r="H27" t="s">
        <v>53</v>
      </c>
    </row>
    <row r="28" spans="1:8" x14ac:dyDescent="0.35">
      <c r="A28" s="1">
        <v>45089</v>
      </c>
      <c r="B28" t="s">
        <v>32</v>
      </c>
      <c r="C28">
        <v>8.0670000000000002</v>
      </c>
      <c r="D28">
        <v>5.8550000000000004</v>
      </c>
      <c r="E28">
        <v>8.9450000000000003</v>
      </c>
      <c r="F28">
        <v>428204040248</v>
      </c>
      <c r="G28" t="s">
        <v>52</v>
      </c>
      <c r="H28" t="s">
        <v>53</v>
      </c>
    </row>
    <row r="29" spans="1:8" x14ac:dyDescent="0.35">
      <c r="A29" s="1">
        <v>45086</v>
      </c>
      <c r="B29" t="s">
        <v>32</v>
      </c>
      <c r="C29">
        <v>8.0690000000000008</v>
      </c>
      <c r="D29">
        <v>5.89</v>
      </c>
      <c r="E29">
        <v>8.9719999999999995</v>
      </c>
      <c r="F29">
        <v>424490714227</v>
      </c>
      <c r="G29" t="s">
        <v>52</v>
      </c>
      <c r="H29" t="s">
        <v>53</v>
      </c>
    </row>
    <row r="30" spans="1:8" x14ac:dyDescent="0.35">
      <c r="A30" s="1">
        <v>45085</v>
      </c>
      <c r="B30" t="s">
        <v>32</v>
      </c>
      <c r="C30">
        <v>8.0670000000000002</v>
      </c>
      <c r="D30">
        <v>5.8949999999999996</v>
      </c>
      <c r="E30">
        <v>8.9049999999999994</v>
      </c>
      <c r="F30">
        <v>423355232511</v>
      </c>
      <c r="G30" t="s">
        <v>52</v>
      </c>
      <c r="H30" t="s">
        <v>53</v>
      </c>
    </row>
    <row r="31" spans="1:8" x14ac:dyDescent="0.35">
      <c r="A31" s="1">
        <v>45084</v>
      </c>
      <c r="B31" t="s">
        <v>32</v>
      </c>
      <c r="C31">
        <v>8.0660000000000007</v>
      </c>
      <c r="D31">
        <v>6</v>
      </c>
      <c r="E31">
        <v>8.9350000000000005</v>
      </c>
      <c r="F31">
        <v>414136225410</v>
      </c>
      <c r="G31" t="s">
        <v>52</v>
      </c>
      <c r="H31" t="s">
        <v>53</v>
      </c>
    </row>
    <row r="32" spans="1:8" x14ac:dyDescent="0.35">
      <c r="A32" s="1">
        <v>45083</v>
      </c>
      <c r="B32" t="s">
        <v>32</v>
      </c>
      <c r="C32">
        <v>8.0589999999999993</v>
      </c>
      <c r="D32">
        <v>6.1</v>
      </c>
      <c r="E32">
        <v>8.9250000000000007</v>
      </c>
      <c r="F32">
        <v>424835387432</v>
      </c>
      <c r="G32" t="s">
        <v>52</v>
      </c>
      <c r="H32" t="s">
        <v>53</v>
      </c>
    </row>
    <row r="33" spans="1:8" x14ac:dyDescent="0.35">
      <c r="A33" s="1">
        <v>45082</v>
      </c>
      <c r="B33" t="s">
        <v>32</v>
      </c>
      <c r="C33">
        <v>8.06</v>
      </c>
      <c r="D33">
        <v>6.15</v>
      </c>
      <c r="E33">
        <v>8.92</v>
      </c>
      <c r="F33">
        <v>418008896306</v>
      </c>
      <c r="G33" t="s">
        <v>52</v>
      </c>
      <c r="H33" t="s">
        <v>53</v>
      </c>
    </row>
    <row r="34" spans="1:8" x14ac:dyDescent="0.35">
      <c r="A34" s="1">
        <v>45079</v>
      </c>
      <c r="B34" t="s">
        <v>32</v>
      </c>
      <c r="C34">
        <v>8.0589999999999993</v>
      </c>
      <c r="D34">
        <v>6.17</v>
      </c>
      <c r="E34">
        <v>8.91</v>
      </c>
      <c r="F34">
        <v>410657046376</v>
      </c>
      <c r="G34" t="s">
        <v>52</v>
      </c>
      <c r="H34" t="s">
        <v>53</v>
      </c>
    </row>
    <row r="35" spans="1:8" x14ac:dyDescent="0.35">
      <c r="A35" s="1">
        <v>45078</v>
      </c>
      <c r="B35" t="s">
        <v>32</v>
      </c>
      <c r="C35">
        <v>8.0589999999999993</v>
      </c>
      <c r="D35">
        <v>5.875</v>
      </c>
      <c r="E35">
        <v>8.8290000000000006</v>
      </c>
      <c r="F35">
        <v>403299498281</v>
      </c>
      <c r="G35" t="s">
        <v>52</v>
      </c>
      <c r="H35" t="s">
        <v>53</v>
      </c>
    </row>
    <row r="36" spans="1:8" x14ac:dyDescent="0.35">
      <c r="A36" s="1">
        <v>45077</v>
      </c>
      <c r="B36" t="s">
        <v>32</v>
      </c>
      <c r="C36">
        <v>8.0730000000000004</v>
      </c>
      <c r="D36">
        <v>6.41</v>
      </c>
      <c r="E36">
        <v>8.93</v>
      </c>
      <c r="F36">
        <v>379577544609</v>
      </c>
      <c r="G36" t="s">
        <v>52</v>
      </c>
      <c r="H36" t="s">
        <v>53</v>
      </c>
    </row>
    <row r="37" spans="1:8" x14ac:dyDescent="0.35">
      <c r="A37" s="1">
        <v>45076</v>
      </c>
      <c r="B37" t="s">
        <v>32</v>
      </c>
      <c r="C37">
        <v>8.0749999999999993</v>
      </c>
      <c r="D37">
        <v>5.89</v>
      </c>
      <c r="E37">
        <v>8.91</v>
      </c>
      <c r="F37">
        <v>400636716994</v>
      </c>
      <c r="G37" t="s">
        <v>52</v>
      </c>
      <c r="H37" t="s">
        <v>53</v>
      </c>
    </row>
    <row r="38" spans="1:8" x14ac:dyDescent="0.35">
      <c r="A38" s="1">
        <v>45075</v>
      </c>
      <c r="B38" t="s">
        <v>32</v>
      </c>
      <c r="C38">
        <v>8.0670000000000002</v>
      </c>
      <c r="D38">
        <v>5.89</v>
      </c>
      <c r="E38">
        <v>8.9570000000000007</v>
      </c>
      <c r="F38">
        <v>412040514684</v>
      </c>
      <c r="G38" t="s">
        <v>52</v>
      </c>
      <c r="H38" t="s">
        <v>53</v>
      </c>
    </row>
    <row r="39" spans="1:8" x14ac:dyDescent="0.35">
      <c r="A39" s="1">
        <v>45072</v>
      </c>
      <c r="B39" t="s">
        <v>32</v>
      </c>
      <c r="C39">
        <v>8.0299999999999994</v>
      </c>
      <c r="D39">
        <v>6.5449999999999999</v>
      </c>
      <c r="E39">
        <v>8.9350000000000005</v>
      </c>
      <c r="F39">
        <v>420779226190</v>
      </c>
      <c r="G39" t="s">
        <v>52</v>
      </c>
      <c r="H39" t="s">
        <v>53</v>
      </c>
    </row>
    <row r="40" spans="1:8" x14ac:dyDescent="0.35">
      <c r="A40" s="1">
        <v>45071</v>
      </c>
      <c r="B40" t="s">
        <v>32</v>
      </c>
      <c r="C40">
        <v>7.5819999999999999</v>
      </c>
      <c r="D40">
        <v>5.8949999999999996</v>
      </c>
      <c r="E40">
        <v>8.4350000000000005</v>
      </c>
      <c r="F40">
        <v>423939935794</v>
      </c>
      <c r="G40" t="s">
        <v>52</v>
      </c>
      <c r="H40" t="s">
        <v>53</v>
      </c>
    </row>
    <row r="41" spans="1:8" x14ac:dyDescent="0.35">
      <c r="A41" s="1">
        <v>45070</v>
      </c>
      <c r="B41" t="s">
        <v>32</v>
      </c>
      <c r="C41">
        <v>7.58</v>
      </c>
      <c r="D41">
        <v>5.47</v>
      </c>
      <c r="E41">
        <v>8.4149999999999991</v>
      </c>
      <c r="F41">
        <v>416049746908</v>
      </c>
      <c r="G41" t="s">
        <v>52</v>
      </c>
      <c r="H41" t="s">
        <v>53</v>
      </c>
    </row>
    <row r="42" spans="1:8" x14ac:dyDescent="0.35">
      <c r="A42" s="1">
        <v>45069</v>
      </c>
      <c r="B42" t="s">
        <v>32</v>
      </c>
      <c r="C42">
        <v>7.577</v>
      </c>
      <c r="D42">
        <v>5.47</v>
      </c>
      <c r="E42">
        <v>8.5739999999999998</v>
      </c>
      <c r="F42">
        <v>427160188752</v>
      </c>
      <c r="G42" t="s">
        <v>52</v>
      </c>
      <c r="H42" t="s">
        <v>53</v>
      </c>
    </row>
    <row r="43" spans="1:8" x14ac:dyDescent="0.35">
      <c r="A43" s="1">
        <v>45068</v>
      </c>
      <c r="B43" t="s">
        <v>32</v>
      </c>
      <c r="C43">
        <v>7.577</v>
      </c>
      <c r="D43">
        <v>5.48</v>
      </c>
      <c r="E43">
        <v>8.5679999999999996</v>
      </c>
      <c r="F43">
        <v>434250078662</v>
      </c>
      <c r="G43" t="s">
        <v>52</v>
      </c>
      <c r="H43" t="s">
        <v>53</v>
      </c>
    </row>
    <row r="44" spans="1:8" x14ac:dyDescent="0.35">
      <c r="A44" s="1">
        <v>45065</v>
      </c>
      <c r="B44" t="s">
        <v>32</v>
      </c>
      <c r="C44">
        <v>7.5750000000000002</v>
      </c>
      <c r="D44">
        <v>5.47</v>
      </c>
      <c r="E44">
        <v>8.5640000000000001</v>
      </c>
      <c r="F44">
        <v>432360169305</v>
      </c>
      <c r="G44" t="s">
        <v>52</v>
      </c>
      <c r="H44" t="s">
        <v>53</v>
      </c>
    </row>
    <row r="45" spans="1:8" x14ac:dyDescent="0.35">
      <c r="A45" s="1">
        <v>45064</v>
      </c>
      <c r="B45" t="s">
        <v>32</v>
      </c>
      <c r="C45">
        <v>7.5780000000000003</v>
      </c>
      <c r="D45">
        <v>5.6749999999999998</v>
      </c>
      <c r="E45">
        <v>8.5039999999999996</v>
      </c>
      <c r="F45">
        <v>429209442912</v>
      </c>
      <c r="G45" t="s">
        <v>52</v>
      </c>
      <c r="H45" t="s">
        <v>53</v>
      </c>
    </row>
    <row r="46" spans="1:8" x14ac:dyDescent="0.35">
      <c r="A46" s="1">
        <v>45063</v>
      </c>
      <c r="B46" t="s">
        <v>32</v>
      </c>
      <c r="C46">
        <v>7.577</v>
      </c>
      <c r="D46">
        <v>5.91</v>
      </c>
      <c r="E46">
        <v>8.51</v>
      </c>
      <c r="F46">
        <v>429144982920</v>
      </c>
      <c r="G46" t="s">
        <v>52</v>
      </c>
      <c r="H46" t="s">
        <v>53</v>
      </c>
    </row>
    <row r="47" spans="1:8" x14ac:dyDescent="0.35">
      <c r="A47" s="1">
        <v>45062</v>
      </c>
      <c r="B47" t="s">
        <v>32</v>
      </c>
      <c r="C47">
        <v>7.5860000000000003</v>
      </c>
      <c r="D47">
        <v>5.94</v>
      </c>
      <c r="E47">
        <v>8.4870000000000001</v>
      </c>
      <c r="F47">
        <v>441761446503</v>
      </c>
      <c r="G47" t="s">
        <v>52</v>
      </c>
      <c r="H47" t="s">
        <v>53</v>
      </c>
    </row>
    <row r="48" spans="1:8" x14ac:dyDescent="0.35">
      <c r="A48" s="1">
        <v>45061</v>
      </c>
      <c r="B48" t="s">
        <v>32</v>
      </c>
      <c r="C48">
        <v>7.577</v>
      </c>
      <c r="D48">
        <v>5.94</v>
      </c>
      <c r="E48">
        <v>8.4830000000000005</v>
      </c>
      <c r="F48">
        <v>423187550712</v>
      </c>
      <c r="G48" t="s">
        <v>52</v>
      </c>
      <c r="H48" t="s">
        <v>53</v>
      </c>
    </row>
    <row r="49" spans="1:8" x14ac:dyDescent="0.35">
      <c r="A49" s="1">
        <v>45058</v>
      </c>
      <c r="B49" t="s">
        <v>32</v>
      </c>
      <c r="C49">
        <v>7.5860000000000003</v>
      </c>
      <c r="D49">
        <v>5.48</v>
      </c>
      <c r="E49">
        <v>8.5180000000000007</v>
      </c>
      <c r="F49">
        <v>429719997823</v>
      </c>
      <c r="G49" t="s">
        <v>52</v>
      </c>
      <c r="H49" t="s">
        <v>53</v>
      </c>
    </row>
    <row r="50" spans="1:8" x14ac:dyDescent="0.35">
      <c r="A50" s="1">
        <v>45057</v>
      </c>
      <c r="B50" t="s">
        <v>32</v>
      </c>
      <c r="C50">
        <v>7.5759999999999996</v>
      </c>
      <c r="D50">
        <v>5.46</v>
      </c>
      <c r="E50">
        <v>8.4700000000000006</v>
      </c>
      <c r="F50">
        <v>419919980001</v>
      </c>
      <c r="G50" t="s">
        <v>52</v>
      </c>
      <c r="H50" t="s">
        <v>53</v>
      </c>
    </row>
    <row r="51" spans="1:8" x14ac:dyDescent="0.35">
      <c r="A51" s="1">
        <v>45056</v>
      </c>
      <c r="B51" t="s">
        <v>32</v>
      </c>
      <c r="C51">
        <v>7.577</v>
      </c>
      <c r="D51">
        <v>5.38</v>
      </c>
      <c r="E51">
        <v>8.4670000000000005</v>
      </c>
      <c r="F51">
        <v>422667133845</v>
      </c>
      <c r="G51" t="s">
        <v>52</v>
      </c>
      <c r="H51" t="s">
        <v>53</v>
      </c>
    </row>
    <row r="52" spans="1:8" x14ac:dyDescent="0.35">
      <c r="A52" s="1">
        <v>45055</v>
      </c>
      <c r="B52" t="s">
        <v>32</v>
      </c>
      <c r="C52">
        <v>7.5819999999999999</v>
      </c>
      <c r="D52">
        <v>5.3849999999999998</v>
      </c>
      <c r="E52">
        <v>8.4600000000000009</v>
      </c>
      <c r="F52">
        <v>416180240503</v>
      </c>
      <c r="G52" t="s">
        <v>52</v>
      </c>
      <c r="H52" t="s">
        <v>53</v>
      </c>
    </row>
    <row r="53" spans="1:8" x14ac:dyDescent="0.35">
      <c r="A53" s="1">
        <v>45054</v>
      </c>
      <c r="B53" t="s">
        <v>32</v>
      </c>
      <c r="C53">
        <v>7.58</v>
      </c>
      <c r="D53">
        <v>5.38</v>
      </c>
      <c r="E53">
        <v>8.4600000000000009</v>
      </c>
      <c r="F53">
        <v>415055619095</v>
      </c>
      <c r="G53" t="s">
        <v>52</v>
      </c>
      <c r="H53" t="s">
        <v>53</v>
      </c>
    </row>
    <row r="54" spans="1:8" x14ac:dyDescent="0.35">
      <c r="A54" s="1">
        <v>45051</v>
      </c>
      <c r="B54" t="s">
        <v>32</v>
      </c>
      <c r="C54">
        <v>7.5940000000000003</v>
      </c>
      <c r="D54">
        <v>5.375</v>
      </c>
      <c r="E54">
        <v>8.4250000000000007</v>
      </c>
      <c r="F54">
        <v>420007598360</v>
      </c>
      <c r="G54" t="s">
        <v>52</v>
      </c>
      <c r="H54" t="s">
        <v>53</v>
      </c>
    </row>
    <row r="55" spans="1:8" x14ac:dyDescent="0.35">
      <c r="A55" s="1">
        <v>45050</v>
      </c>
      <c r="B55" t="s">
        <v>32</v>
      </c>
      <c r="C55">
        <v>7.5819999999999999</v>
      </c>
      <c r="D55">
        <v>5.1130000000000004</v>
      </c>
      <c r="E55">
        <v>8.4440000000000008</v>
      </c>
      <c r="F55">
        <v>406786015187</v>
      </c>
      <c r="G55" t="s">
        <v>52</v>
      </c>
      <c r="H55" t="s">
        <v>53</v>
      </c>
    </row>
    <row r="56" spans="1:8" x14ac:dyDescent="0.35">
      <c r="A56" s="1">
        <v>45049</v>
      </c>
      <c r="B56" t="s">
        <v>32</v>
      </c>
      <c r="C56">
        <v>7.5940000000000003</v>
      </c>
      <c r="D56">
        <v>5.1130000000000004</v>
      </c>
      <c r="E56">
        <v>8.41</v>
      </c>
      <c r="F56">
        <v>420755562360</v>
      </c>
      <c r="G56" t="s">
        <v>52</v>
      </c>
      <c r="H56" t="s">
        <v>53</v>
      </c>
    </row>
    <row r="57" spans="1:8" x14ac:dyDescent="0.35">
      <c r="A57" s="1">
        <v>45048</v>
      </c>
      <c r="B57" t="s">
        <v>32</v>
      </c>
      <c r="C57">
        <v>7.5890000000000004</v>
      </c>
      <c r="D57">
        <v>5.0339999999999998</v>
      </c>
      <c r="E57">
        <v>8.41</v>
      </c>
      <c r="F57">
        <v>408433676740</v>
      </c>
      <c r="G57" t="s">
        <v>52</v>
      </c>
      <c r="H57" t="s">
        <v>53</v>
      </c>
    </row>
    <row r="58" spans="1:8" x14ac:dyDescent="0.35">
      <c r="A58" s="1">
        <v>45044</v>
      </c>
      <c r="B58" t="s">
        <v>32</v>
      </c>
      <c r="C58">
        <v>7.5940000000000003</v>
      </c>
      <c r="D58">
        <v>5.1920000000000002</v>
      </c>
      <c r="E58">
        <v>8.4049999999999994</v>
      </c>
      <c r="F58">
        <v>386290800638</v>
      </c>
      <c r="G58" t="s">
        <v>52</v>
      </c>
      <c r="H58" t="s">
        <v>53</v>
      </c>
    </row>
    <row r="59" spans="1:8" x14ac:dyDescent="0.35">
      <c r="A59" s="1">
        <v>45042</v>
      </c>
      <c r="B59" t="s">
        <v>32</v>
      </c>
      <c r="C59">
        <v>7.5940000000000003</v>
      </c>
      <c r="D59">
        <v>5.1920000000000002</v>
      </c>
      <c r="E59">
        <v>8.3800000000000008</v>
      </c>
      <c r="F59">
        <v>409702935552</v>
      </c>
      <c r="G59" t="s">
        <v>52</v>
      </c>
      <c r="H59" t="s">
        <v>53</v>
      </c>
    </row>
    <row r="60" spans="1:8" x14ac:dyDescent="0.35">
      <c r="A60" s="1">
        <v>45041</v>
      </c>
      <c r="B60" t="s">
        <v>32</v>
      </c>
      <c r="C60">
        <v>7.5910000000000002</v>
      </c>
      <c r="D60">
        <v>5.1130000000000004</v>
      </c>
      <c r="E60">
        <v>8.3770000000000007</v>
      </c>
      <c r="F60">
        <v>414661444780</v>
      </c>
      <c r="G60" t="s">
        <v>52</v>
      </c>
      <c r="H60" t="s">
        <v>53</v>
      </c>
    </row>
    <row r="61" spans="1:8" x14ac:dyDescent="0.35">
      <c r="A61" s="1">
        <v>45040</v>
      </c>
      <c r="B61" t="s">
        <v>32</v>
      </c>
      <c r="C61">
        <v>7.5970000000000004</v>
      </c>
      <c r="D61">
        <v>5.1130000000000004</v>
      </c>
      <c r="E61">
        <v>8.3710000000000004</v>
      </c>
      <c r="F61">
        <v>426652980097</v>
      </c>
      <c r="G61" t="s">
        <v>52</v>
      </c>
      <c r="H61" t="s">
        <v>53</v>
      </c>
    </row>
    <row r="62" spans="1:8" x14ac:dyDescent="0.35">
      <c r="A62" s="1">
        <v>45037</v>
      </c>
      <c r="B62" t="s">
        <v>32</v>
      </c>
      <c r="C62">
        <v>7.54</v>
      </c>
      <c r="D62">
        <v>4.5599999999999996</v>
      </c>
      <c r="E62">
        <v>8.1999999999999993</v>
      </c>
      <c r="F62">
        <v>328187077141</v>
      </c>
      <c r="G62" t="s">
        <v>52</v>
      </c>
      <c r="H62" t="s">
        <v>53</v>
      </c>
    </row>
    <row r="63" spans="1:8" x14ac:dyDescent="0.35">
      <c r="A63" s="1">
        <v>45036</v>
      </c>
      <c r="B63" t="s">
        <v>32</v>
      </c>
      <c r="C63">
        <v>7.59</v>
      </c>
      <c r="D63">
        <v>5.3849999999999998</v>
      </c>
      <c r="E63">
        <v>8.34</v>
      </c>
      <c r="F63">
        <v>432317887145</v>
      </c>
      <c r="G63" t="s">
        <v>52</v>
      </c>
      <c r="H63" t="s">
        <v>53</v>
      </c>
    </row>
    <row r="64" spans="1:8" x14ac:dyDescent="0.35">
      <c r="A64" s="1">
        <v>45035</v>
      </c>
      <c r="B64" t="s">
        <v>32</v>
      </c>
      <c r="C64">
        <v>7.59</v>
      </c>
      <c r="D64">
        <v>5.1130000000000004</v>
      </c>
      <c r="E64">
        <v>8.3320000000000007</v>
      </c>
      <c r="F64">
        <v>443138452642</v>
      </c>
      <c r="G64" t="s">
        <v>52</v>
      </c>
      <c r="H64" t="s">
        <v>53</v>
      </c>
    </row>
    <row r="65" spans="1:8" x14ac:dyDescent="0.35">
      <c r="A65" s="1">
        <v>45034</v>
      </c>
      <c r="B65" t="s">
        <v>32</v>
      </c>
      <c r="C65">
        <v>7.5910000000000002</v>
      </c>
      <c r="D65">
        <v>5.32</v>
      </c>
      <c r="E65">
        <v>8.3230000000000004</v>
      </c>
      <c r="F65">
        <v>442705262207</v>
      </c>
      <c r="G65" t="s">
        <v>52</v>
      </c>
      <c r="H65" t="s">
        <v>53</v>
      </c>
    </row>
    <row r="66" spans="1:8" x14ac:dyDescent="0.35">
      <c r="A66" s="1">
        <v>45033</v>
      </c>
      <c r="B66" t="s">
        <v>32</v>
      </c>
      <c r="C66">
        <v>7.5880000000000001</v>
      </c>
      <c r="D66">
        <v>5.32</v>
      </c>
      <c r="E66">
        <v>8.3149999999999995</v>
      </c>
      <c r="F66">
        <v>443451995353</v>
      </c>
      <c r="G66" t="s">
        <v>52</v>
      </c>
      <c r="H66" t="s">
        <v>53</v>
      </c>
    </row>
    <row r="67" spans="1:8" x14ac:dyDescent="0.35">
      <c r="A67" s="1">
        <v>45030</v>
      </c>
      <c r="B67" t="s">
        <v>32</v>
      </c>
      <c r="C67">
        <v>7.585</v>
      </c>
      <c r="D67">
        <v>5.3849999999999998</v>
      </c>
      <c r="E67">
        <v>8.2899999999999991</v>
      </c>
      <c r="F67">
        <v>437877174836</v>
      </c>
      <c r="G67" t="s">
        <v>52</v>
      </c>
      <c r="H67" t="s">
        <v>53</v>
      </c>
    </row>
    <row r="68" spans="1:8" x14ac:dyDescent="0.35">
      <c r="A68" s="1">
        <v>45029</v>
      </c>
      <c r="B68" t="s">
        <v>32</v>
      </c>
      <c r="C68">
        <v>7.5819999999999999</v>
      </c>
      <c r="D68">
        <v>5.44</v>
      </c>
      <c r="E68">
        <v>8.2870000000000008</v>
      </c>
      <c r="F68">
        <v>418820880488</v>
      </c>
      <c r="G68" t="s">
        <v>52</v>
      </c>
      <c r="H68" t="s">
        <v>53</v>
      </c>
    </row>
    <row r="69" spans="1:8" x14ac:dyDescent="0.35">
      <c r="A69" s="1">
        <v>45028</v>
      </c>
      <c r="B69" t="s">
        <v>32</v>
      </c>
      <c r="C69">
        <v>7.5730000000000004</v>
      </c>
      <c r="D69">
        <v>5.6</v>
      </c>
      <c r="E69">
        <v>8.2829999999999995</v>
      </c>
      <c r="F69">
        <v>414913159155</v>
      </c>
      <c r="G69" t="s">
        <v>52</v>
      </c>
      <c r="H69" t="s">
        <v>53</v>
      </c>
    </row>
    <row r="70" spans="1:8" x14ac:dyDescent="0.35">
      <c r="A70" s="1">
        <v>45027</v>
      </c>
      <c r="B70" t="s">
        <v>32</v>
      </c>
      <c r="C70">
        <v>7.5739999999999998</v>
      </c>
      <c r="D70">
        <v>5.3</v>
      </c>
      <c r="E70">
        <v>8.2750000000000004</v>
      </c>
      <c r="F70">
        <v>420695465654</v>
      </c>
      <c r="G70" t="s">
        <v>52</v>
      </c>
      <c r="H70" t="s">
        <v>53</v>
      </c>
    </row>
    <row r="71" spans="1:8" x14ac:dyDescent="0.35">
      <c r="A71" s="1">
        <v>45022</v>
      </c>
      <c r="B71" t="s">
        <v>32</v>
      </c>
      <c r="C71">
        <v>7.5780000000000003</v>
      </c>
      <c r="D71">
        <v>5.6</v>
      </c>
      <c r="E71">
        <v>8.2539999999999996</v>
      </c>
      <c r="F71">
        <v>420479028792</v>
      </c>
      <c r="G71" t="s">
        <v>52</v>
      </c>
      <c r="H71" t="s">
        <v>53</v>
      </c>
    </row>
    <row r="72" spans="1:8" x14ac:dyDescent="0.35">
      <c r="A72" s="1">
        <v>45021</v>
      </c>
      <c r="B72" t="s">
        <v>32</v>
      </c>
      <c r="C72">
        <v>7.58</v>
      </c>
      <c r="D72">
        <v>5.8949999999999996</v>
      </c>
      <c r="E72">
        <v>8.2349999999999994</v>
      </c>
      <c r="F72">
        <v>421976321166</v>
      </c>
      <c r="G72" t="s">
        <v>52</v>
      </c>
      <c r="H72" t="s">
        <v>53</v>
      </c>
    </row>
    <row r="73" spans="1:8" x14ac:dyDescent="0.35">
      <c r="A73" s="1">
        <v>45020</v>
      </c>
      <c r="B73" t="s">
        <v>32</v>
      </c>
      <c r="C73">
        <v>7.5789999999999997</v>
      </c>
      <c r="D73">
        <v>5.82</v>
      </c>
      <c r="E73">
        <v>8.2439999999999998</v>
      </c>
      <c r="F73">
        <v>403599308803</v>
      </c>
      <c r="G73" t="s">
        <v>52</v>
      </c>
      <c r="H73" t="s">
        <v>53</v>
      </c>
    </row>
    <row r="74" spans="1:8" x14ac:dyDescent="0.35">
      <c r="A74" s="1">
        <v>45019</v>
      </c>
      <c r="B74" t="s">
        <v>32</v>
      </c>
      <c r="C74">
        <v>7.5860000000000003</v>
      </c>
      <c r="D74">
        <v>5.8949999999999996</v>
      </c>
      <c r="E74">
        <v>8.2449999999999992</v>
      </c>
      <c r="F74">
        <v>389235503252</v>
      </c>
      <c r="G74" t="s">
        <v>52</v>
      </c>
      <c r="H74" t="s">
        <v>53</v>
      </c>
    </row>
    <row r="75" spans="1:8" x14ac:dyDescent="0.35">
      <c r="A75" s="1">
        <v>45016</v>
      </c>
      <c r="B75" t="s">
        <v>32</v>
      </c>
      <c r="C75">
        <v>7.569</v>
      </c>
      <c r="D75">
        <v>5.88</v>
      </c>
      <c r="E75">
        <v>8.2420000000000009</v>
      </c>
      <c r="F75">
        <v>364698241728</v>
      </c>
      <c r="G75" t="s">
        <v>52</v>
      </c>
      <c r="H75" t="s">
        <v>53</v>
      </c>
    </row>
    <row r="76" spans="1:8" x14ac:dyDescent="0.35">
      <c r="A76" s="1">
        <v>45015</v>
      </c>
      <c r="B76" t="s">
        <v>32</v>
      </c>
      <c r="C76">
        <v>7.0949999999999998</v>
      </c>
      <c r="D76">
        <v>5.2830000000000004</v>
      </c>
      <c r="E76">
        <v>7.7450000000000001</v>
      </c>
      <c r="F76">
        <v>380750514506</v>
      </c>
      <c r="G76" t="s">
        <v>52</v>
      </c>
      <c r="H76" t="s">
        <v>53</v>
      </c>
    </row>
    <row r="77" spans="1:8" x14ac:dyDescent="0.35">
      <c r="A77" s="1">
        <v>45014</v>
      </c>
      <c r="B77" t="s">
        <v>32</v>
      </c>
      <c r="C77">
        <v>7.101</v>
      </c>
      <c r="D77">
        <v>5.38</v>
      </c>
      <c r="E77">
        <v>7.74</v>
      </c>
      <c r="F77">
        <v>393187173845</v>
      </c>
      <c r="G77" t="s">
        <v>52</v>
      </c>
      <c r="H77" t="s">
        <v>53</v>
      </c>
    </row>
    <row r="78" spans="1:8" x14ac:dyDescent="0.35">
      <c r="A78" s="1">
        <v>45013</v>
      </c>
      <c r="B78" t="s">
        <v>32</v>
      </c>
      <c r="C78">
        <v>7.0910000000000002</v>
      </c>
      <c r="D78">
        <v>5.3650000000000002</v>
      </c>
      <c r="E78">
        <v>7.7450000000000001</v>
      </c>
      <c r="F78">
        <v>389021625139</v>
      </c>
      <c r="G78" t="s">
        <v>52</v>
      </c>
      <c r="H78" t="s">
        <v>53</v>
      </c>
    </row>
    <row r="79" spans="1:8" x14ac:dyDescent="0.35">
      <c r="A79" s="1">
        <v>45012</v>
      </c>
      <c r="B79" t="s">
        <v>32</v>
      </c>
      <c r="C79">
        <v>7.0910000000000002</v>
      </c>
      <c r="D79">
        <v>5.5</v>
      </c>
      <c r="E79">
        <v>7.75</v>
      </c>
      <c r="F79">
        <v>383701289529</v>
      </c>
      <c r="G79" t="s">
        <v>52</v>
      </c>
      <c r="H79" t="s">
        <v>53</v>
      </c>
    </row>
    <row r="80" spans="1:8" x14ac:dyDescent="0.35">
      <c r="A80" s="1">
        <v>45009</v>
      </c>
      <c r="B80" t="s">
        <v>32</v>
      </c>
      <c r="C80">
        <v>7.0910000000000002</v>
      </c>
      <c r="D80">
        <v>5.5149999999999997</v>
      </c>
      <c r="E80">
        <v>7.8849999999999998</v>
      </c>
      <c r="F80">
        <v>377758897943</v>
      </c>
      <c r="G80" t="s">
        <v>52</v>
      </c>
      <c r="H80" t="s">
        <v>53</v>
      </c>
    </row>
    <row r="81" spans="1:8" x14ac:dyDescent="0.35">
      <c r="A81" s="1">
        <v>45008</v>
      </c>
      <c r="B81" t="s">
        <v>32</v>
      </c>
      <c r="C81">
        <v>7.0919999999999996</v>
      </c>
      <c r="D81">
        <v>5.38</v>
      </c>
      <c r="E81">
        <v>7.87</v>
      </c>
      <c r="F81">
        <v>386514984014</v>
      </c>
      <c r="G81" t="s">
        <v>52</v>
      </c>
      <c r="H81" t="s">
        <v>53</v>
      </c>
    </row>
    <row r="82" spans="1:8" x14ac:dyDescent="0.35">
      <c r="A82" s="1">
        <v>45007</v>
      </c>
      <c r="B82" t="s">
        <v>32</v>
      </c>
      <c r="C82">
        <v>7.0979999999999999</v>
      </c>
      <c r="D82">
        <v>5.3949999999999996</v>
      </c>
      <c r="E82">
        <v>7.8550000000000004</v>
      </c>
      <c r="F82">
        <v>399478792861</v>
      </c>
      <c r="G82" t="s">
        <v>52</v>
      </c>
      <c r="H82" t="s">
        <v>53</v>
      </c>
    </row>
    <row r="83" spans="1:8" x14ac:dyDescent="0.35">
      <c r="A83" s="1">
        <v>45005</v>
      </c>
      <c r="B83" t="s">
        <v>32</v>
      </c>
      <c r="C83">
        <v>7.0890000000000004</v>
      </c>
      <c r="D83">
        <v>5.38</v>
      </c>
      <c r="E83">
        <v>7.87</v>
      </c>
      <c r="F83">
        <v>384485232111</v>
      </c>
      <c r="G83" t="s">
        <v>52</v>
      </c>
      <c r="H83" t="s">
        <v>53</v>
      </c>
    </row>
    <row r="84" spans="1:8" x14ac:dyDescent="0.35">
      <c r="A84" s="1">
        <v>45002</v>
      </c>
      <c r="B84" t="s">
        <v>32</v>
      </c>
      <c r="C84">
        <v>7.0869999999999997</v>
      </c>
      <c r="D84">
        <v>5.3949999999999996</v>
      </c>
      <c r="E84">
        <v>8.0139999999999993</v>
      </c>
      <c r="F84">
        <v>383993501844</v>
      </c>
      <c r="G84" t="s">
        <v>52</v>
      </c>
      <c r="H84" t="s">
        <v>53</v>
      </c>
    </row>
    <row r="85" spans="1:8" x14ac:dyDescent="0.35">
      <c r="A85" s="1">
        <v>45001</v>
      </c>
      <c r="B85" t="s">
        <v>32</v>
      </c>
      <c r="C85">
        <v>7.0869999999999997</v>
      </c>
      <c r="D85">
        <v>5.3650000000000002</v>
      </c>
      <c r="E85">
        <v>8.0459999999999994</v>
      </c>
      <c r="F85">
        <v>390522837468</v>
      </c>
      <c r="G85" t="s">
        <v>52</v>
      </c>
      <c r="H85" t="s">
        <v>53</v>
      </c>
    </row>
    <row r="86" spans="1:8" x14ac:dyDescent="0.35">
      <c r="A86" s="1">
        <v>45000</v>
      </c>
      <c r="B86" t="s">
        <v>32</v>
      </c>
      <c r="C86">
        <v>7.0880000000000001</v>
      </c>
      <c r="D86">
        <v>5.3650000000000002</v>
      </c>
      <c r="E86">
        <v>7.8849999999999998</v>
      </c>
      <c r="F86">
        <v>394792556487</v>
      </c>
      <c r="G86" t="s">
        <v>52</v>
      </c>
      <c r="H86" t="s">
        <v>53</v>
      </c>
    </row>
    <row r="87" spans="1:8" x14ac:dyDescent="0.35">
      <c r="A87" s="1">
        <v>44999</v>
      </c>
      <c r="B87" t="s">
        <v>32</v>
      </c>
      <c r="C87">
        <v>7.1340000000000003</v>
      </c>
      <c r="D87">
        <v>5.35</v>
      </c>
      <c r="E87">
        <v>7.7</v>
      </c>
      <c r="F87">
        <v>320866489720</v>
      </c>
      <c r="G87" t="s">
        <v>52</v>
      </c>
      <c r="H87" t="s">
        <v>53</v>
      </c>
    </row>
    <row r="88" spans="1:8" x14ac:dyDescent="0.35">
      <c r="A88" s="1">
        <v>44998</v>
      </c>
      <c r="B88" t="s">
        <v>32</v>
      </c>
      <c r="C88">
        <v>7.09</v>
      </c>
      <c r="D88">
        <v>5.9850000000000003</v>
      </c>
      <c r="E88">
        <v>8.0709999999999997</v>
      </c>
      <c r="F88">
        <v>397114790395</v>
      </c>
      <c r="G88" t="s">
        <v>52</v>
      </c>
      <c r="H88" t="s">
        <v>53</v>
      </c>
    </row>
    <row r="89" spans="1:8" x14ac:dyDescent="0.35">
      <c r="A89" s="1">
        <v>44995</v>
      </c>
      <c r="B89" t="s">
        <v>32</v>
      </c>
      <c r="C89">
        <v>7.0890000000000004</v>
      </c>
      <c r="D89">
        <v>4.97</v>
      </c>
      <c r="E89">
        <v>7.984</v>
      </c>
      <c r="F89">
        <v>398561514995</v>
      </c>
      <c r="G89" t="s">
        <v>52</v>
      </c>
      <c r="H89" t="s">
        <v>53</v>
      </c>
    </row>
    <row r="90" spans="1:8" x14ac:dyDescent="0.35">
      <c r="A90" s="1">
        <v>44994</v>
      </c>
      <c r="B90" t="s">
        <v>32</v>
      </c>
      <c r="C90">
        <v>7.0880000000000001</v>
      </c>
      <c r="D90">
        <v>5.08</v>
      </c>
      <c r="E90">
        <v>8.0169999999999995</v>
      </c>
      <c r="F90">
        <v>395813028775</v>
      </c>
      <c r="G90" t="s">
        <v>52</v>
      </c>
      <c r="H90" t="s">
        <v>53</v>
      </c>
    </row>
    <row r="91" spans="1:8" x14ac:dyDescent="0.35">
      <c r="A91" s="1">
        <v>44993</v>
      </c>
      <c r="B91" t="s">
        <v>32</v>
      </c>
      <c r="C91">
        <v>7.085</v>
      </c>
      <c r="D91">
        <v>5.125</v>
      </c>
      <c r="E91">
        <v>8.0060000000000002</v>
      </c>
      <c r="F91">
        <v>397796393970</v>
      </c>
      <c r="G91" t="s">
        <v>52</v>
      </c>
      <c r="H91" t="s">
        <v>53</v>
      </c>
    </row>
    <row r="92" spans="1:8" x14ac:dyDescent="0.35">
      <c r="A92" s="1">
        <v>44992</v>
      </c>
      <c r="B92" t="s">
        <v>32</v>
      </c>
      <c r="C92">
        <v>7.0869999999999997</v>
      </c>
      <c r="D92">
        <v>5.08</v>
      </c>
      <c r="E92">
        <v>8.0169999999999995</v>
      </c>
      <c r="F92">
        <v>403646187074</v>
      </c>
      <c r="G92" t="s">
        <v>52</v>
      </c>
      <c r="H92" t="s">
        <v>53</v>
      </c>
    </row>
    <row r="93" spans="1:8" x14ac:dyDescent="0.35">
      <c r="A93" s="1">
        <v>44991</v>
      </c>
      <c r="B93" t="s">
        <v>32</v>
      </c>
      <c r="C93">
        <v>7.0949999999999998</v>
      </c>
      <c r="D93">
        <v>5.0350000000000001</v>
      </c>
      <c r="E93">
        <v>8.0289999999999999</v>
      </c>
      <c r="F93">
        <v>422281687194</v>
      </c>
      <c r="G93" t="s">
        <v>52</v>
      </c>
      <c r="H93" t="s">
        <v>53</v>
      </c>
    </row>
    <row r="94" spans="1:8" x14ac:dyDescent="0.35">
      <c r="A94" s="1">
        <v>44988</v>
      </c>
      <c r="B94" t="s">
        <v>32</v>
      </c>
      <c r="C94">
        <v>7.1050000000000004</v>
      </c>
      <c r="D94">
        <v>5.0350000000000001</v>
      </c>
      <c r="E94">
        <v>7.9349999999999996</v>
      </c>
      <c r="F94">
        <v>429425408583</v>
      </c>
      <c r="G94" t="s">
        <v>52</v>
      </c>
      <c r="H94" t="s">
        <v>53</v>
      </c>
    </row>
    <row r="95" spans="1:8" x14ac:dyDescent="0.35">
      <c r="A95" s="1">
        <v>44987</v>
      </c>
      <c r="B95" t="s">
        <v>32</v>
      </c>
      <c r="C95">
        <v>7.0910000000000002</v>
      </c>
      <c r="D95">
        <v>5.08</v>
      </c>
      <c r="E95">
        <v>8.0079999999999991</v>
      </c>
      <c r="F95">
        <v>405847962426</v>
      </c>
      <c r="G95" t="s">
        <v>52</v>
      </c>
      <c r="H95" t="s">
        <v>53</v>
      </c>
    </row>
    <row r="96" spans="1:8" x14ac:dyDescent="0.35">
      <c r="A96" s="1">
        <v>44986</v>
      </c>
      <c r="B96" t="s">
        <v>32</v>
      </c>
      <c r="C96">
        <v>7.0910000000000002</v>
      </c>
      <c r="D96">
        <v>5.3650000000000002</v>
      </c>
      <c r="E96">
        <v>7.9450000000000003</v>
      </c>
      <c r="F96">
        <v>380763652829</v>
      </c>
      <c r="G96" t="s">
        <v>52</v>
      </c>
      <c r="H96" t="s">
        <v>53</v>
      </c>
    </row>
    <row r="97" spans="1:8" x14ac:dyDescent="0.35">
      <c r="A97" s="1">
        <v>44985</v>
      </c>
      <c r="B97" t="s">
        <v>32</v>
      </c>
      <c r="C97">
        <v>7.0979999999999999</v>
      </c>
      <c r="D97">
        <v>5.3650000000000002</v>
      </c>
      <c r="E97">
        <v>7.8849999999999998</v>
      </c>
      <c r="F97">
        <v>377818043946</v>
      </c>
      <c r="G97" t="s">
        <v>52</v>
      </c>
      <c r="H97" t="s">
        <v>53</v>
      </c>
    </row>
    <row r="98" spans="1:8" x14ac:dyDescent="0.35">
      <c r="A98" s="1">
        <v>44984</v>
      </c>
      <c r="B98" t="s">
        <v>32</v>
      </c>
      <c r="C98">
        <v>7.0949999999999998</v>
      </c>
      <c r="D98">
        <v>5.3650000000000002</v>
      </c>
      <c r="E98">
        <v>7.8849999999999998</v>
      </c>
      <c r="F98">
        <v>362593217300</v>
      </c>
      <c r="G98" t="s">
        <v>52</v>
      </c>
      <c r="H98" t="s">
        <v>53</v>
      </c>
    </row>
    <row r="99" spans="1:8" x14ac:dyDescent="0.35">
      <c r="A99" s="1">
        <v>44981</v>
      </c>
      <c r="B99" t="s">
        <v>32</v>
      </c>
      <c r="C99">
        <v>7.101</v>
      </c>
      <c r="D99">
        <v>5.3650000000000002</v>
      </c>
      <c r="E99">
        <v>7.8849999999999998</v>
      </c>
      <c r="F99">
        <v>388490203779</v>
      </c>
      <c r="G99" t="s">
        <v>52</v>
      </c>
      <c r="H99" t="s">
        <v>53</v>
      </c>
    </row>
    <row r="100" spans="1:8" x14ac:dyDescent="0.35">
      <c r="A100" s="1">
        <v>44980</v>
      </c>
      <c r="B100" t="s">
        <v>32</v>
      </c>
      <c r="C100">
        <v>7.1079999999999997</v>
      </c>
      <c r="D100">
        <v>5.38</v>
      </c>
      <c r="E100">
        <v>7.94</v>
      </c>
      <c r="F100">
        <v>402845098274</v>
      </c>
      <c r="G100" t="s">
        <v>52</v>
      </c>
      <c r="H100" t="s">
        <v>53</v>
      </c>
    </row>
    <row r="101" spans="1:8" x14ac:dyDescent="0.35">
      <c r="A101" s="1">
        <v>44979</v>
      </c>
      <c r="B101" t="s">
        <v>32</v>
      </c>
      <c r="C101">
        <v>7.0940000000000003</v>
      </c>
      <c r="D101">
        <v>5.4850000000000003</v>
      </c>
      <c r="E101">
        <v>7.9610000000000003</v>
      </c>
      <c r="F101">
        <v>341821716056</v>
      </c>
      <c r="G101" t="s">
        <v>52</v>
      </c>
      <c r="H101" t="s">
        <v>53</v>
      </c>
    </row>
    <row r="102" spans="1:8" x14ac:dyDescent="0.35">
      <c r="A102" s="1">
        <v>44978</v>
      </c>
      <c r="B102" t="s">
        <v>32</v>
      </c>
      <c r="C102">
        <v>7.0960000000000001</v>
      </c>
      <c r="D102">
        <v>5.5</v>
      </c>
      <c r="E102">
        <v>7.95</v>
      </c>
      <c r="F102">
        <v>347578323801</v>
      </c>
      <c r="G102" t="s">
        <v>52</v>
      </c>
      <c r="H102" t="s">
        <v>53</v>
      </c>
    </row>
    <row r="103" spans="1:8" x14ac:dyDescent="0.35">
      <c r="A103" s="1">
        <v>44977</v>
      </c>
      <c r="B103" t="s">
        <v>32</v>
      </c>
      <c r="C103">
        <v>7.1059999999999999</v>
      </c>
      <c r="D103">
        <v>5.6349999999999998</v>
      </c>
      <c r="E103">
        <v>7.96</v>
      </c>
      <c r="F103">
        <v>375593628704</v>
      </c>
      <c r="G103" t="s">
        <v>52</v>
      </c>
      <c r="H103" t="s">
        <v>53</v>
      </c>
    </row>
    <row r="104" spans="1:8" x14ac:dyDescent="0.35">
      <c r="A104" s="1">
        <v>44974</v>
      </c>
      <c r="B104" t="s">
        <v>32</v>
      </c>
      <c r="C104">
        <v>7.0979999999999999</v>
      </c>
      <c r="D104">
        <v>5.65</v>
      </c>
      <c r="E104">
        <v>7.9</v>
      </c>
      <c r="F104">
        <v>355178036648</v>
      </c>
      <c r="G104" t="s">
        <v>52</v>
      </c>
      <c r="H104" t="s">
        <v>53</v>
      </c>
    </row>
    <row r="105" spans="1:8" x14ac:dyDescent="0.35">
      <c r="A105" s="1">
        <v>44973</v>
      </c>
      <c r="B105" t="s">
        <v>32</v>
      </c>
      <c r="C105">
        <v>7.0970000000000004</v>
      </c>
      <c r="D105">
        <v>5.4850000000000003</v>
      </c>
      <c r="E105">
        <v>7.9589999999999996</v>
      </c>
      <c r="F105">
        <v>369949153549</v>
      </c>
      <c r="G105" t="s">
        <v>52</v>
      </c>
      <c r="H105" t="s">
        <v>53</v>
      </c>
    </row>
    <row r="106" spans="1:8" x14ac:dyDescent="0.35">
      <c r="A106" s="1">
        <v>44972</v>
      </c>
      <c r="B106" t="s">
        <v>32</v>
      </c>
      <c r="C106">
        <v>7.1040000000000001</v>
      </c>
      <c r="D106">
        <v>5.65</v>
      </c>
      <c r="E106">
        <v>7.95</v>
      </c>
      <c r="F106">
        <v>373364808516</v>
      </c>
      <c r="G106" t="s">
        <v>52</v>
      </c>
      <c r="H106" t="s">
        <v>53</v>
      </c>
    </row>
    <row r="107" spans="1:8" x14ac:dyDescent="0.35">
      <c r="A107" s="1">
        <v>44971</v>
      </c>
      <c r="B107" t="s">
        <v>32</v>
      </c>
      <c r="C107">
        <v>7.1</v>
      </c>
      <c r="D107">
        <v>5.6349999999999998</v>
      </c>
      <c r="E107">
        <v>7.9580000000000002</v>
      </c>
      <c r="F107">
        <v>346674726345</v>
      </c>
      <c r="G107" t="s">
        <v>52</v>
      </c>
      <c r="H107" t="s">
        <v>53</v>
      </c>
    </row>
    <row r="108" spans="1:8" x14ac:dyDescent="0.35">
      <c r="A108" s="1">
        <v>44970</v>
      </c>
      <c r="B108" t="s">
        <v>32</v>
      </c>
      <c r="C108">
        <v>7.0979999999999999</v>
      </c>
      <c r="D108">
        <v>5.62</v>
      </c>
      <c r="E108">
        <v>7.9649999999999999</v>
      </c>
      <c r="F108">
        <v>342175501900</v>
      </c>
      <c r="G108" t="s">
        <v>52</v>
      </c>
      <c r="H108" t="s">
        <v>53</v>
      </c>
    </row>
    <row r="109" spans="1:8" x14ac:dyDescent="0.35">
      <c r="A109" s="1">
        <v>44967</v>
      </c>
      <c r="B109" t="s">
        <v>32</v>
      </c>
      <c r="C109">
        <v>7.0919999999999996</v>
      </c>
      <c r="D109">
        <v>5.6349999999999998</v>
      </c>
      <c r="E109">
        <v>7.9560000000000004</v>
      </c>
      <c r="F109">
        <v>349945960248</v>
      </c>
      <c r="G109" t="s">
        <v>52</v>
      </c>
      <c r="H109" t="s">
        <v>53</v>
      </c>
    </row>
    <row r="110" spans="1:8" x14ac:dyDescent="0.35">
      <c r="A110" s="1">
        <v>44966</v>
      </c>
      <c r="B110" t="s">
        <v>32</v>
      </c>
      <c r="C110">
        <v>7.0960000000000001</v>
      </c>
      <c r="D110">
        <v>5.5</v>
      </c>
      <c r="E110">
        <v>7.95</v>
      </c>
      <c r="F110">
        <v>345393496739</v>
      </c>
      <c r="G110" t="s">
        <v>52</v>
      </c>
      <c r="H110" t="s">
        <v>53</v>
      </c>
    </row>
    <row r="111" spans="1:8" x14ac:dyDescent="0.35">
      <c r="A111" s="1">
        <v>44965</v>
      </c>
      <c r="B111" t="s">
        <v>32</v>
      </c>
      <c r="C111">
        <v>7.0869999999999997</v>
      </c>
      <c r="D111">
        <v>5.62</v>
      </c>
      <c r="E111">
        <v>7.9610000000000003</v>
      </c>
      <c r="F111">
        <v>354836096625</v>
      </c>
      <c r="G111" t="s">
        <v>52</v>
      </c>
      <c r="H111" t="s">
        <v>53</v>
      </c>
    </row>
    <row r="112" spans="1:8" x14ac:dyDescent="0.35">
      <c r="A112" s="1">
        <v>44964</v>
      </c>
      <c r="B112" t="s">
        <v>32</v>
      </c>
      <c r="C112">
        <v>7.0910000000000002</v>
      </c>
      <c r="D112">
        <v>5.6349999999999998</v>
      </c>
      <c r="E112">
        <v>7.9550000000000001</v>
      </c>
      <c r="F112">
        <v>326018591887</v>
      </c>
      <c r="G112" t="s">
        <v>52</v>
      </c>
      <c r="H112" t="s">
        <v>53</v>
      </c>
    </row>
    <row r="113" spans="1:8" x14ac:dyDescent="0.35">
      <c r="A113" s="1">
        <v>44963</v>
      </c>
      <c r="B113" t="s">
        <v>32</v>
      </c>
      <c r="C113">
        <v>7.0990000000000002</v>
      </c>
      <c r="D113">
        <v>5.14</v>
      </c>
      <c r="E113">
        <v>7.93</v>
      </c>
      <c r="F113">
        <v>356492112916</v>
      </c>
      <c r="G113" t="s">
        <v>52</v>
      </c>
      <c r="H113" t="s">
        <v>53</v>
      </c>
    </row>
    <row r="114" spans="1:8" x14ac:dyDescent="0.35">
      <c r="A114" s="1">
        <v>44960</v>
      </c>
      <c r="B114" t="s">
        <v>32</v>
      </c>
      <c r="C114">
        <v>7.1109999999999998</v>
      </c>
      <c r="D114">
        <v>5.4850000000000003</v>
      </c>
      <c r="E114">
        <v>7.9530000000000003</v>
      </c>
      <c r="F114">
        <v>341920489417</v>
      </c>
      <c r="G114" t="s">
        <v>52</v>
      </c>
      <c r="H114" t="s">
        <v>53</v>
      </c>
    </row>
    <row r="115" spans="1:8" x14ac:dyDescent="0.35">
      <c r="A115" s="1">
        <v>44959</v>
      </c>
      <c r="B115" t="s">
        <v>32</v>
      </c>
      <c r="C115">
        <v>7.101</v>
      </c>
      <c r="D115">
        <v>5.3650000000000002</v>
      </c>
      <c r="E115">
        <v>7.9450000000000003</v>
      </c>
      <c r="F115">
        <v>373269521444</v>
      </c>
      <c r="G115" t="s">
        <v>52</v>
      </c>
      <c r="H115" t="s">
        <v>53</v>
      </c>
    </row>
    <row r="116" spans="1:8" x14ac:dyDescent="0.35">
      <c r="A116" s="1">
        <v>44958</v>
      </c>
      <c r="B116" t="s">
        <v>32</v>
      </c>
      <c r="C116">
        <v>7.0910000000000002</v>
      </c>
      <c r="D116">
        <v>5.71</v>
      </c>
      <c r="E116">
        <v>7.92</v>
      </c>
      <c r="F116">
        <v>307407629055</v>
      </c>
      <c r="G116" t="s">
        <v>52</v>
      </c>
      <c r="H116" t="s">
        <v>53</v>
      </c>
    </row>
    <row r="117" spans="1:8" x14ac:dyDescent="0.35">
      <c r="A117" s="1">
        <v>44957</v>
      </c>
      <c r="B117" t="s">
        <v>32</v>
      </c>
      <c r="C117">
        <v>7.0919999999999996</v>
      </c>
      <c r="D117">
        <v>5.6050000000000004</v>
      </c>
      <c r="E117">
        <v>7.9560000000000004</v>
      </c>
      <c r="F117">
        <v>297883981193</v>
      </c>
      <c r="G117" t="s">
        <v>52</v>
      </c>
      <c r="H117" t="s">
        <v>53</v>
      </c>
    </row>
    <row r="118" spans="1:8" x14ac:dyDescent="0.35">
      <c r="A118" s="1">
        <v>44956</v>
      </c>
      <c r="B118" t="s">
        <v>32</v>
      </c>
      <c r="C118">
        <v>7.0209999999999999</v>
      </c>
      <c r="D118">
        <v>5.298</v>
      </c>
      <c r="E118">
        <v>7.72</v>
      </c>
      <c r="F118">
        <v>216605371749</v>
      </c>
      <c r="G118" t="s">
        <v>52</v>
      </c>
      <c r="H118" t="s">
        <v>53</v>
      </c>
    </row>
    <row r="119" spans="1:8" x14ac:dyDescent="0.35">
      <c r="A119" s="1">
        <v>44953</v>
      </c>
      <c r="B119" t="s">
        <v>32</v>
      </c>
      <c r="C119">
        <v>7.077</v>
      </c>
      <c r="D119">
        <v>5.73</v>
      </c>
      <c r="E119">
        <v>7.78</v>
      </c>
      <c r="F119">
        <v>184661633297</v>
      </c>
      <c r="G119" t="s">
        <v>52</v>
      </c>
      <c r="H119" t="s">
        <v>53</v>
      </c>
    </row>
    <row r="120" spans="1:8" x14ac:dyDescent="0.35">
      <c r="A120" s="1">
        <v>44952</v>
      </c>
      <c r="B120" t="s">
        <v>32</v>
      </c>
      <c r="C120">
        <v>6.8650000000000002</v>
      </c>
      <c r="D120">
        <v>5.54</v>
      </c>
      <c r="E120">
        <v>7.56</v>
      </c>
      <c r="F120">
        <v>264169712787</v>
      </c>
      <c r="G120" t="s">
        <v>52</v>
      </c>
      <c r="H120" t="s">
        <v>53</v>
      </c>
    </row>
    <row r="121" spans="1:8" x14ac:dyDescent="0.35">
      <c r="A121" s="1">
        <v>44951</v>
      </c>
      <c r="B121" t="s">
        <v>32</v>
      </c>
      <c r="C121">
        <v>6.8689999999999998</v>
      </c>
      <c r="D121">
        <v>5.2350000000000003</v>
      </c>
      <c r="E121">
        <v>7.51</v>
      </c>
      <c r="F121">
        <v>330199934152</v>
      </c>
      <c r="G121" t="s">
        <v>52</v>
      </c>
      <c r="H121" t="s">
        <v>53</v>
      </c>
    </row>
    <row r="122" spans="1:8" x14ac:dyDescent="0.35">
      <c r="A122" s="1">
        <v>44950</v>
      </c>
      <c r="B122" t="s">
        <v>32</v>
      </c>
      <c r="C122">
        <v>6.8650000000000002</v>
      </c>
      <c r="D122">
        <v>5.0999999999999996</v>
      </c>
      <c r="E122">
        <v>7.5</v>
      </c>
      <c r="F122">
        <v>327346499428</v>
      </c>
      <c r="G122" t="s">
        <v>52</v>
      </c>
      <c r="H122" t="s">
        <v>53</v>
      </c>
    </row>
    <row r="123" spans="1:8" x14ac:dyDescent="0.35">
      <c r="A123" s="1">
        <v>44949</v>
      </c>
      <c r="B123" t="s">
        <v>32</v>
      </c>
      <c r="C123">
        <v>6.8630000000000004</v>
      </c>
      <c r="D123">
        <v>5.19</v>
      </c>
      <c r="E123">
        <v>7.54</v>
      </c>
      <c r="F123">
        <v>325679931056</v>
      </c>
      <c r="G123" t="s">
        <v>52</v>
      </c>
      <c r="H123" t="s">
        <v>53</v>
      </c>
    </row>
    <row r="124" spans="1:8" x14ac:dyDescent="0.35">
      <c r="A124" s="1">
        <v>44946</v>
      </c>
      <c r="B124" t="s">
        <v>32</v>
      </c>
      <c r="C124">
        <v>6.8419999999999996</v>
      </c>
      <c r="D124">
        <v>5.22</v>
      </c>
      <c r="E124">
        <v>7.61</v>
      </c>
      <c r="F124">
        <v>322646537828</v>
      </c>
      <c r="G124" t="s">
        <v>52</v>
      </c>
      <c r="H124" t="s">
        <v>53</v>
      </c>
    </row>
    <row r="125" spans="1:8" x14ac:dyDescent="0.35">
      <c r="A125" s="1">
        <v>44945</v>
      </c>
      <c r="B125" t="s">
        <v>32</v>
      </c>
      <c r="C125">
        <v>6.8620000000000001</v>
      </c>
      <c r="D125">
        <v>4.9649999999999999</v>
      </c>
      <c r="E125">
        <v>7.59</v>
      </c>
      <c r="F125">
        <v>334043946149</v>
      </c>
      <c r="G125" t="s">
        <v>52</v>
      </c>
      <c r="H125" t="s">
        <v>53</v>
      </c>
    </row>
    <row r="126" spans="1:8" x14ac:dyDescent="0.35">
      <c r="A126" s="1">
        <v>44944</v>
      </c>
      <c r="B126" t="s">
        <v>32</v>
      </c>
      <c r="C126">
        <v>6.8390000000000004</v>
      </c>
      <c r="D126">
        <v>5.1150000000000002</v>
      </c>
      <c r="E126">
        <v>7.6449999999999996</v>
      </c>
      <c r="F126">
        <v>323596307972</v>
      </c>
      <c r="G126" t="s">
        <v>52</v>
      </c>
      <c r="H126" t="s">
        <v>53</v>
      </c>
    </row>
    <row r="127" spans="1:8" x14ac:dyDescent="0.35">
      <c r="A127" s="1">
        <v>44943</v>
      </c>
      <c r="B127" t="s">
        <v>32</v>
      </c>
      <c r="C127">
        <v>6.84</v>
      </c>
      <c r="D127">
        <v>5.0999999999999996</v>
      </c>
      <c r="E127">
        <v>7.6</v>
      </c>
      <c r="F127">
        <v>321667171843</v>
      </c>
      <c r="G127" t="s">
        <v>52</v>
      </c>
      <c r="H127" t="s">
        <v>53</v>
      </c>
    </row>
    <row r="128" spans="1:8" x14ac:dyDescent="0.35">
      <c r="A128" s="1">
        <v>44942</v>
      </c>
      <c r="B128" t="s">
        <v>32</v>
      </c>
      <c r="C128">
        <v>6.8380000000000001</v>
      </c>
      <c r="D128">
        <v>5.13</v>
      </c>
      <c r="E128">
        <v>7.58</v>
      </c>
      <c r="F128">
        <v>320747348451</v>
      </c>
      <c r="G128" t="s">
        <v>52</v>
      </c>
      <c r="H128" t="s">
        <v>53</v>
      </c>
    </row>
    <row r="129" spans="1:8" x14ac:dyDescent="0.35">
      <c r="A129" s="1">
        <v>44939</v>
      </c>
      <c r="B129" t="s">
        <v>32</v>
      </c>
      <c r="C129">
        <v>6.8390000000000004</v>
      </c>
      <c r="D129">
        <v>5.0999999999999996</v>
      </c>
      <c r="E129">
        <v>7.6</v>
      </c>
      <c r="F129">
        <v>315985398116</v>
      </c>
      <c r="G129" t="s">
        <v>52</v>
      </c>
      <c r="H129" t="s">
        <v>53</v>
      </c>
    </row>
    <row r="130" spans="1:8" x14ac:dyDescent="0.35">
      <c r="A130" s="1">
        <v>44938</v>
      </c>
      <c r="B130" t="s">
        <v>32</v>
      </c>
      <c r="C130">
        <v>6.8609999999999998</v>
      </c>
      <c r="D130">
        <v>5.0650000000000004</v>
      </c>
      <c r="E130">
        <v>7.6050000000000004</v>
      </c>
      <c r="F130">
        <v>322354069509</v>
      </c>
      <c r="G130" t="s">
        <v>52</v>
      </c>
      <c r="H130" t="s">
        <v>53</v>
      </c>
    </row>
    <row r="131" spans="1:8" x14ac:dyDescent="0.35">
      <c r="A131" s="1">
        <v>44937</v>
      </c>
      <c r="B131" t="s">
        <v>32</v>
      </c>
      <c r="C131">
        <v>6.8360000000000003</v>
      </c>
      <c r="D131">
        <v>5.0999999999999996</v>
      </c>
      <c r="E131">
        <v>7.6</v>
      </c>
      <c r="F131">
        <v>307786070136</v>
      </c>
      <c r="G131" t="s">
        <v>52</v>
      </c>
      <c r="H131" t="s">
        <v>53</v>
      </c>
    </row>
    <row r="132" spans="1:8" x14ac:dyDescent="0.35">
      <c r="A132" s="1">
        <v>44936</v>
      </c>
      <c r="B132" t="s">
        <v>32</v>
      </c>
      <c r="C132">
        <v>6.8310000000000004</v>
      </c>
      <c r="D132">
        <v>5.1150000000000002</v>
      </c>
      <c r="E132">
        <v>7.6449999999999996</v>
      </c>
      <c r="F132">
        <v>301089893985</v>
      </c>
      <c r="G132" t="s">
        <v>52</v>
      </c>
      <c r="H132" t="s">
        <v>53</v>
      </c>
    </row>
    <row r="133" spans="1:8" x14ac:dyDescent="0.35">
      <c r="A133" s="1">
        <v>44935</v>
      </c>
      <c r="B133" t="s">
        <v>32</v>
      </c>
      <c r="C133">
        <v>6.8230000000000004</v>
      </c>
      <c r="D133">
        <v>5.0650000000000004</v>
      </c>
      <c r="E133">
        <v>7.6050000000000004</v>
      </c>
      <c r="F133">
        <v>266524547417</v>
      </c>
      <c r="G133" t="s">
        <v>52</v>
      </c>
      <c r="H133" t="s">
        <v>53</v>
      </c>
    </row>
    <row r="134" spans="1:8" x14ac:dyDescent="0.35">
      <c r="A134" s="1">
        <v>44932</v>
      </c>
      <c r="B134" t="s">
        <v>32</v>
      </c>
      <c r="C134">
        <v>6.83</v>
      </c>
      <c r="D134">
        <v>5.0999999999999996</v>
      </c>
      <c r="E134">
        <v>7.6</v>
      </c>
      <c r="F134">
        <v>303336398447</v>
      </c>
      <c r="G134" t="s">
        <v>52</v>
      </c>
      <c r="H134" t="s">
        <v>53</v>
      </c>
    </row>
    <row r="135" spans="1:8" x14ac:dyDescent="0.35">
      <c r="A135" s="1">
        <v>44931</v>
      </c>
      <c r="B135" t="s">
        <v>32</v>
      </c>
      <c r="C135">
        <v>6.8330000000000002</v>
      </c>
      <c r="D135">
        <v>5.0999999999999996</v>
      </c>
      <c r="E135">
        <v>7.6</v>
      </c>
      <c r="F135">
        <v>307708689282</v>
      </c>
      <c r="G135" t="s">
        <v>52</v>
      </c>
      <c r="H135" t="s">
        <v>53</v>
      </c>
    </row>
    <row r="136" spans="1:8" x14ac:dyDescent="0.35">
      <c r="A136" s="1">
        <v>44930</v>
      </c>
      <c r="B136" t="s">
        <v>32</v>
      </c>
      <c r="C136">
        <v>6.8330000000000002</v>
      </c>
      <c r="D136">
        <v>4.7850000000000001</v>
      </c>
      <c r="E136">
        <v>7.59</v>
      </c>
      <c r="F136">
        <v>303485604848</v>
      </c>
      <c r="G136" t="s">
        <v>52</v>
      </c>
      <c r="H136" t="s">
        <v>53</v>
      </c>
    </row>
    <row r="137" spans="1:8" x14ac:dyDescent="0.35">
      <c r="A137" s="1">
        <v>44929</v>
      </c>
      <c r="B137" t="s">
        <v>32</v>
      </c>
      <c r="C137">
        <v>6.8310000000000004</v>
      </c>
      <c r="D137">
        <v>5.3550000000000004</v>
      </c>
      <c r="E137">
        <v>7.6150000000000002</v>
      </c>
      <c r="F137">
        <v>293247579280</v>
      </c>
      <c r="G137" t="s">
        <v>52</v>
      </c>
      <c r="H137" t="s">
        <v>53</v>
      </c>
    </row>
    <row r="138" spans="1:8" x14ac:dyDescent="0.35">
      <c r="A138" s="1">
        <v>44925</v>
      </c>
      <c r="B138" t="s">
        <v>32</v>
      </c>
      <c r="C138">
        <v>6.8209999999999997</v>
      </c>
      <c r="D138">
        <v>4.8899999999999997</v>
      </c>
      <c r="E138">
        <v>7.56</v>
      </c>
      <c r="F138">
        <v>274243559126</v>
      </c>
      <c r="G138" t="s">
        <v>52</v>
      </c>
      <c r="H138" t="s">
        <v>53</v>
      </c>
    </row>
    <row r="139" spans="1:8" x14ac:dyDescent="0.35">
      <c r="A139" s="1">
        <v>44924</v>
      </c>
      <c r="B139" t="s">
        <v>32</v>
      </c>
      <c r="C139">
        <v>6.8319999999999999</v>
      </c>
      <c r="D139">
        <v>4.74</v>
      </c>
      <c r="E139">
        <v>7.64</v>
      </c>
      <c r="F139">
        <v>292305936401</v>
      </c>
      <c r="G139" t="s">
        <v>52</v>
      </c>
      <c r="H139" t="s">
        <v>53</v>
      </c>
    </row>
    <row r="140" spans="1:8" x14ac:dyDescent="0.35">
      <c r="A140" s="1">
        <v>44923</v>
      </c>
      <c r="B140" t="s">
        <v>32</v>
      </c>
      <c r="C140">
        <v>6.8470000000000004</v>
      </c>
      <c r="D140">
        <v>4.75</v>
      </c>
      <c r="E140">
        <v>7.625</v>
      </c>
      <c r="F140">
        <v>326306382751</v>
      </c>
      <c r="G140" t="s">
        <v>52</v>
      </c>
      <c r="H140" t="s">
        <v>53</v>
      </c>
    </row>
    <row r="141" spans="1:8" x14ac:dyDescent="0.35">
      <c r="A141" s="1">
        <v>44918</v>
      </c>
      <c r="B141" t="s">
        <v>32</v>
      </c>
      <c r="C141">
        <v>6.8380000000000001</v>
      </c>
      <c r="D141">
        <v>5.19</v>
      </c>
      <c r="E141">
        <v>7.5780000000000003</v>
      </c>
      <c r="F141">
        <v>301326347751</v>
      </c>
      <c r="G141" t="s">
        <v>52</v>
      </c>
      <c r="H141" t="s">
        <v>53</v>
      </c>
    </row>
    <row r="142" spans="1:8" x14ac:dyDescent="0.35">
      <c r="A142" s="1">
        <v>44917</v>
      </c>
      <c r="B142" t="s">
        <v>32</v>
      </c>
      <c r="C142">
        <v>6.8380000000000001</v>
      </c>
      <c r="D142">
        <v>5.45</v>
      </c>
      <c r="E142">
        <v>7.625</v>
      </c>
      <c r="F142">
        <v>310883768717</v>
      </c>
      <c r="G142" t="s">
        <v>52</v>
      </c>
      <c r="H142" t="s">
        <v>53</v>
      </c>
    </row>
    <row r="143" spans="1:8" x14ac:dyDescent="0.35">
      <c r="A143" s="1">
        <v>44916</v>
      </c>
      <c r="B143" t="s">
        <v>32</v>
      </c>
      <c r="C143">
        <v>6.85</v>
      </c>
      <c r="D143">
        <v>5.3550000000000004</v>
      </c>
      <c r="E143">
        <v>7.6150000000000002</v>
      </c>
      <c r="F143">
        <v>311473863481</v>
      </c>
      <c r="G143" t="s">
        <v>52</v>
      </c>
      <c r="H143" t="s">
        <v>53</v>
      </c>
    </row>
    <row r="144" spans="1:8" x14ac:dyDescent="0.35">
      <c r="A144" s="1">
        <v>44915</v>
      </c>
      <c r="B144" t="s">
        <v>32</v>
      </c>
      <c r="C144">
        <v>6.8390000000000004</v>
      </c>
      <c r="D144">
        <v>5.44</v>
      </c>
      <c r="E144">
        <v>7.63</v>
      </c>
      <c r="F144">
        <v>312741297286</v>
      </c>
      <c r="G144" t="s">
        <v>52</v>
      </c>
      <c r="H144" t="s">
        <v>53</v>
      </c>
    </row>
    <row r="145" spans="1:8" x14ac:dyDescent="0.35">
      <c r="A145" s="1">
        <v>44914</v>
      </c>
      <c r="B145" t="s">
        <v>32</v>
      </c>
      <c r="C145">
        <v>6.8419999999999996</v>
      </c>
      <c r="D145">
        <v>5.3250000000000002</v>
      </c>
      <c r="E145">
        <v>7.625</v>
      </c>
      <c r="F145">
        <v>317400366480</v>
      </c>
      <c r="G145" t="s">
        <v>52</v>
      </c>
      <c r="H145" t="s">
        <v>53</v>
      </c>
    </row>
    <row r="146" spans="1:8" x14ac:dyDescent="0.35">
      <c r="A146" s="1">
        <v>44910</v>
      </c>
      <c r="B146" t="s">
        <v>32</v>
      </c>
      <c r="C146">
        <v>6.8550000000000004</v>
      </c>
      <c r="D146">
        <v>5.3250000000000002</v>
      </c>
      <c r="E146">
        <v>7.625</v>
      </c>
      <c r="F146">
        <v>323106819772</v>
      </c>
      <c r="G146" t="s">
        <v>52</v>
      </c>
      <c r="H146" t="s">
        <v>53</v>
      </c>
    </row>
    <row r="147" spans="1:8" x14ac:dyDescent="0.35">
      <c r="A147" s="1">
        <v>44909</v>
      </c>
      <c r="B147" t="s">
        <v>32</v>
      </c>
      <c r="C147">
        <v>6.8559999999999999</v>
      </c>
      <c r="D147">
        <v>5.1749999999999998</v>
      </c>
      <c r="E147">
        <v>7.625</v>
      </c>
      <c r="F147">
        <v>326230275451</v>
      </c>
      <c r="G147" t="s">
        <v>52</v>
      </c>
      <c r="H147" t="s">
        <v>53</v>
      </c>
    </row>
    <row r="148" spans="1:8" x14ac:dyDescent="0.35">
      <c r="A148" s="1">
        <v>44908</v>
      </c>
      <c r="B148" t="s">
        <v>32</v>
      </c>
      <c r="C148">
        <v>6.8570000000000002</v>
      </c>
      <c r="D148">
        <v>5.34</v>
      </c>
      <c r="E148">
        <v>7.6429999999999998</v>
      </c>
      <c r="F148">
        <v>342443259424</v>
      </c>
      <c r="G148" t="s">
        <v>52</v>
      </c>
      <c r="H148" t="s">
        <v>53</v>
      </c>
    </row>
    <row r="149" spans="1:8" x14ac:dyDescent="0.35">
      <c r="A149" s="1">
        <v>44907</v>
      </c>
      <c r="B149" t="s">
        <v>32</v>
      </c>
      <c r="C149">
        <v>6.835</v>
      </c>
      <c r="D149">
        <v>5.34</v>
      </c>
      <c r="E149">
        <v>7.61</v>
      </c>
      <c r="F149">
        <v>325312253810</v>
      </c>
      <c r="G149" t="s">
        <v>52</v>
      </c>
      <c r="H149" t="s">
        <v>53</v>
      </c>
    </row>
    <row r="150" spans="1:8" x14ac:dyDescent="0.35">
      <c r="A150" s="1">
        <v>44904</v>
      </c>
      <c r="B150" t="s">
        <v>32</v>
      </c>
      <c r="C150">
        <v>6.8529999999999998</v>
      </c>
      <c r="D150">
        <v>5.34</v>
      </c>
      <c r="E150">
        <v>7.593</v>
      </c>
      <c r="F150">
        <v>330209974385</v>
      </c>
      <c r="G150" t="s">
        <v>52</v>
      </c>
      <c r="H150" t="s">
        <v>53</v>
      </c>
    </row>
    <row r="151" spans="1:8" x14ac:dyDescent="0.35">
      <c r="A151" s="1">
        <v>44903</v>
      </c>
      <c r="B151" t="s">
        <v>32</v>
      </c>
      <c r="C151">
        <v>6.782</v>
      </c>
      <c r="D151">
        <v>5.25</v>
      </c>
      <c r="E151">
        <v>7.6</v>
      </c>
      <c r="F151">
        <v>226263826853</v>
      </c>
      <c r="G151" t="s">
        <v>52</v>
      </c>
      <c r="H151" t="s">
        <v>53</v>
      </c>
    </row>
    <row r="152" spans="1:8" x14ac:dyDescent="0.35">
      <c r="A152" s="1">
        <v>44902</v>
      </c>
      <c r="B152" t="s">
        <v>32</v>
      </c>
      <c r="C152">
        <v>6.8529999999999998</v>
      </c>
      <c r="D152">
        <v>5.34</v>
      </c>
      <c r="E152">
        <v>7.5780000000000003</v>
      </c>
      <c r="F152">
        <v>333277122763</v>
      </c>
      <c r="G152" t="s">
        <v>52</v>
      </c>
      <c r="H152" t="s">
        <v>53</v>
      </c>
    </row>
    <row r="153" spans="1:8" x14ac:dyDescent="0.35">
      <c r="A153" s="1">
        <v>44901</v>
      </c>
      <c r="B153" t="s">
        <v>32</v>
      </c>
      <c r="C153">
        <v>6.84</v>
      </c>
      <c r="D153">
        <v>5.28</v>
      </c>
      <c r="E153">
        <v>7.59</v>
      </c>
      <c r="F153">
        <v>329281649623</v>
      </c>
      <c r="G153" t="s">
        <v>52</v>
      </c>
      <c r="H153" t="s">
        <v>53</v>
      </c>
    </row>
    <row r="154" spans="1:8" x14ac:dyDescent="0.35">
      <c r="A154" s="1">
        <v>44900</v>
      </c>
      <c r="B154" t="s">
        <v>32</v>
      </c>
      <c r="C154">
        <v>6.835</v>
      </c>
      <c r="D154">
        <v>5.31</v>
      </c>
      <c r="E154">
        <v>7.63</v>
      </c>
      <c r="F154">
        <v>331337408251</v>
      </c>
      <c r="G154" t="s">
        <v>52</v>
      </c>
      <c r="H154" t="s">
        <v>53</v>
      </c>
    </row>
    <row r="155" spans="1:8" x14ac:dyDescent="0.35">
      <c r="A155" s="1">
        <v>44897</v>
      </c>
      <c r="B155" t="s">
        <v>32</v>
      </c>
      <c r="C155">
        <v>6.8490000000000002</v>
      </c>
      <c r="D155">
        <v>5.59</v>
      </c>
      <c r="E155">
        <v>7.51</v>
      </c>
      <c r="F155">
        <v>339647778003</v>
      </c>
      <c r="G155" t="s">
        <v>52</v>
      </c>
      <c r="H155" t="s">
        <v>53</v>
      </c>
    </row>
    <row r="156" spans="1:8" x14ac:dyDescent="0.35">
      <c r="A156" s="1">
        <v>44896</v>
      </c>
      <c r="B156" t="s">
        <v>32</v>
      </c>
      <c r="C156">
        <v>6.8479999999999999</v>
      </c>
      <c r="D156">
        <v>5.1449999999999996</v>
      </c>
      <c r="E156">
        <v>7.4960000000000004</v>
      </c>
      <c r="F156">
        <v>338546366468</v>
      </c>
      <c r="G156" t="s">
        <v>52</v>
      </c>
      <c r="H156" t="s">
        <v>53</v>
      </c>
    </row>
    <row r="157" spans="1:8" x14ac:dyDescent="0.35">
      <c r="A157" s="1">
        <v>44895</v>
      </c>
      <c r="B157" t="s">
        <v>32</v>
      </c>
      <c r="C157">
        <v>6.8460000000000001</v>
      </c>
      <c r="D157">
        <v>5.2649999999999997</v>
      </c>
      <c r="E157">
        <v>7.4729999999999999</v>
      </c>
      <c r="F157">
        <v>316393682102</v>
      </c>
      <c r="G157" t="s">
        <v>52</v>
      </c>
      <c r="H157" t="s">
        <v>53</v>
      </c>
    </row>
    <row r="158" spans="1:8" x14ac:dyDescent="0.35">
      <c r="A158" s="1">
        <v>44894</v>
      </c>
      <c r="B158" t="s">
        <v>32</v>
      </c>
      <c r="C158">
        <v>6.8460000000000001</v>
      </c>
      <c r="D158">
        <v>5.16</v>
      </c>
      <c r="E158">
        <v>7.59</v>
      </c>
      <c r="F158">
        <v>331817552608</v>
      </c>
      <c r="G158" t="s">
        <v>52</v>
      </c>
      <c r="H158" t="s">
        <v>53</v>
      </c>
    </row>
    <row r="159" spans="1:8" x14ac:dyDescent="0.35">
      <c r="A159" s="1">
        <v>44893</v>
      </c>
      <c r="B159" t="s">
        <v>32</v>
      </c>
      <c r="C159">
        <v>6.8419999999999996</v>
      </c>
      <c r="D159">
        <v>5.25</v>
      </c>
      <c r="E159">
        <v>7.5</v>
      </c>
      <c r="F159">
        <v>338027371780</v>
      </c>
      <c r="G159" t="s">
        <v>52</v>
      </c>
      <c r="H159" t="s">
        <v>53</v>
      </c>
    </row>
    <row r="160" spans="1:8" x14ac:dyDescent="0.35">
      <c r="A160" s="1">
        <v>44890</v>
      </c>
      <c r="B160" t="s">
        <v>32</v>
      </c>
      <c r="C160">
        <v>6.8620000000000001</v>
      </c>
      <c r="D160">
        <v>5.13</v>
      </c>
      <c r="E160">
        <v>7.54</v>
      </c>
      <c r="F160">
        <v>408888653177</v>
      </c>
      <c r="G160" t="s">
        <v>52</v>
      </c>
      <c r="H160" t="s">
        <v>53</v>
      </c>
    </row>
    <row r="161" spans="1:8" x14ac:dyDescent="0.35">
      <c r="A161" s="1">
        <v>44889</v>
      </c>
      <c r="B161" t="s">
        <v>32</v>
      </c>
      <c r="C161">
        <v>6.101</v>
      </c>
      <c r="D161">
        <v>4.7050000000000001</v>
      </c>
      <c r="E161">
        <v>6.8849999999999998</v>
      </c>
      <c r="F161">
        <v>339807203232</v>
      </c>
      <c r="G161" t="s">
        <v>52</v>
      </c>
      <c r="H161" t="s">
        <v>53</v>
      </c>
    </row>
    <row r="162" spans="1:8" x14ac:dyDescent="0.35">
      <c r="A162" s="1">
        <v>44888</v>
      </c>
      <c r="B162" t="s">
        <v>32</v>
      </c>
      <c r="C162">
        <v>6.0970000000000004</v>
      </c>
      <c r="D162">
        <v>4.71</v>
      </c>
      <c r="E162">
        <v>6.87</v>
      </c>
      <c r="F162">
        <v>349527149522</v>
      </c>
      <c r="G162" t="s">
        <v>52</v>
      </c>
      <c r="H162" t="s">
        <v>53</v>
      </c>
    </row>
    <row r="163" spans="1:8" x14ac:dyDescent="0.35">
      <c r="A163" s="1">
        <v>44887</v>
      </c>
      <c r="B163" t="s">
        <v>32</v>
      </c>
      <c r="C163">
        <v>6.109</v>
      </c>
      <c r="D163">
        <v>4.71</v>
      </c>
      <c r="E163">
        <v>6.87</v>
      </c>
      <c r="F163">
        <v>347767408628</v>
      </c>
      <c r="G163" t="s">
        <v>52</v>
      </c>
      <c r="H163" t="s">
        <v>53</v>
      </c>
    </row>
    <row r="164" spans="1:8" x14ac:dyDescent="0.35">
      <c r="A164" s="1">
        <v>44886</v>
      </c>
      <c r="B164" t="s">
        <v>32</v>
      </c>
      <c r="C164">
        <v>6.093</v>
      </c>
      <c r="D164">
        <v>4.71</v>
      </c>
      <c r="E164">
        <v>6.87</v>
      </c>
      <c r="F164">
        <v>335042619962</v>
      </c>
      <c r="G164" t="s">
        <v>52</v>
      </c>
      <c r="H164" t="s">
        <v>53</v>
      </c>
    </row>
    <row r="165" spans="1:8" x14ac:dyDescent="0.35">
      <c r="A165" s="1">
        <v>44883</v>
      </c>
      <c r="B165" t="s">
        <v>32</v>
      </c>
      <c r="C165">
        <v>6.1210000000000004</v>
      </c>
      <c r="D165">
        <v>4.6849999999999996</v>
      </c>
      <c r="E165">
        <v>6.8650000000000002</v>
      </c>
      <c r="F165">
        <v>410097272236</v>
      </c>
      <c r="G165" t="s">
        <v>52</v>
      </c>
      <c r="H165" t="s">
        <v>53</v>
      </c>
    </row>
    <row r="166" spans="1:8" x14ac:dyDescent="0.35">
      <c r="A166" s="1">
        <v>44882</v>
      </c>
      <c r="B166" t="s">
        <v>32</v>
      </c>
      <c r="C166">
        <v>6.1070000000000002</v>
      </c>
      <c r="D166">
        <v>4.665</v>
      </c>
      <c r="E166">
        <v>6.7350000000000003</v>
      </c>
      <c r="F166">
        <v>394192595989</v>
      </c>
      <c r="G166" t="s">
        <v>52</v>
      </c>
      <c r="H166" t="s">
        <v>53</v>
      </c>
    </row>
    <row r="167" spans="1:8" x14ac:dyDescent="0.35">
      <c r="A167" s="1">
        <v>44881</v>
      </c>
      <c r="B167" t="s">
        <v>32</v>
      </c>
      <c r="C167">
        <v>6.1</v>
      </c>
      <c r="D167">
        <v>4.8949999999999996</v>
      </c>
      <c r="E167">
        <v>6.7649999999999997</v>
      </c>
      <c r="F167">
        <v>356860446204</v>
      </c>
      <c r="G167" t="s">
        <v>52</v>
      </c>
      <c r="H167" t="s">
        <v>53</v>
      </c>
    </row>
    <row r="168" spans="1:8" x14ac:dyDescent="0.35">
      <c r="A168" s="1">
        <v>44880</v>
      </c>
      <c r="B168" t="s">
        <v>32</v>
      </c>
      <c r="C168">
        <v>6.1029999999999998</v>
      </c>
      <c r="D168">
        <v>4.67</v>
      </c>
      <c r="E168">
        <v>6.73</v>
      </c>
      <c r="F168">
        <v>383922631260</v>
      </c>
      <c r="G168" t="s">
        <v>52</v>
      </c>
      <c r="H168" t="s">
        <v>53</v>
      </c>
    </row>
    <row r="169" spans="1:8" x14ac:dyDescent="0.35">
      <c r="A169" s="1">
        <v>44879</v>
      </c>
      <c r="B169" t="s">
        <v>32</v>
      </c>
      <c r="C169">
        <v>6.1070000000000002</v>
      </c>
      <c r="D169">
        <v>4.6139999999999999</v>
      </c>
      <c r="E169">
        <v>6.72</v>
      </c>
      <c r="F169">
        <v>382798764915</v>
      </c>
      <c r="G169" t="s">
        <v>52</v>
      </c>
      <c r="H169" t="s">
        <v>53</v>
      </c>
    </row>
    <row r="170" spans="1:8" x14ac:dyDescent="0.35">
      <c r="A170" s="1">
        <v>44876</v>
      </c>
      <c r="B170" t="s">
        <v>32</v>
      </c>
      <c r="C170">
        <v>6.1289999999999996</v>
      </c>
      <c r="D170">
        <v>4.6139999999999999</v>
      </c>
      <c r="E170">
        <v>6.77</v>
      </c>
      <c r="F170">
        <v>409299931430</v>
      </c>
      <c r="G170" t="s">
        <v>52</v>
      </c>
      <c r="H170" t="s">
        <v>53</v>
      </c>
    </row>
    <row r="171" spans="1:8" x14ac:dyDescent="0.35">
      <c r="A171" s="1">
        <v>44875</v>
      </c>
      <c r="B171" t="s">
        <v>32</v>
      </c>
      <c r="C171">
        <v>6.093</v>
      </c>
      <c r="D171">
        <v>4.67</v>
      </c>
      <c r="E171">
        <v>6.68</v>
      </c>
      <c r="F171">
        <v>368898867568</v>
      </c>
      <c r="G171" t="s">
        <v>52</v>
      </c>
      <c r="H171" t="s">
        <v>53</v>
      </c>
    </row>
    <row r="172" spans="1:8" x14ac:dyDescent="0.35">
      <c r="A172" s="1">
        <v>44874</v>
      </c>
      <c r="B172" t="s">
        <v>32</v>
      </c>
      <c r="C172">
        <v>6.0819999999999999</v>
      </c>
      <c r="D172">
        <v>4.665</v>
      </c>
      <c r="E172">
        <v>6.89</v>
      </c>
      <c r="F172">
        <v>359216060906</v>
      </c>
      <c r="G172" t="s">
        <v>52</v>
      </c>
      <c r="H172" t="s">
        <v>53</v>
      </c>
    </row>
    <row r="173" spans="1:8" x14ac:dyDescent="0.35">
      <c r="A173" s="1">
        <v>44873</v>
      </c>
      <c r="B173" t="s">
        <v>32</v>
      </c>
      <c r="C173">
        <v>6.0979999999999999</v>
      </c>
      <c r="D173">
        <v>4.665</v>
      </c>
      <c r="E173">
        <v>6.72</v>
      </c>
      <c r="F173">
        <v>365223972755</v>
      </c>
      <c r="G173" t="s">
        <v>52</v>
      </c>
      <c r="H173" t="s">
        <v>53</v>
      </c>
    </row>
    <row r="174" spans="1:8" x14ac:dyDescent="0.35">
      <c r="A174" s="1">
        <v>44872</v>
      </c>
      <c r="B174" t="s">
        <v>32</v>
      </c>
      <c r="C174">
        <v>6.0970000000000004</v>
      </c>
      <c r="D174">
        <v>4.6849999999999996</v>
      </c>
      <c r="E174">
        <v>6.915</v>
      </c>
      <c r="F174">
        <v>379726772496</v>
      </c>
      <c r="G174" t="s">
        <v>52</v>
      </c>
      <c r="H174" t="s">
        <v>53</v>
      </c>
    </row>
    <row r="175" spans="1:8" x14ac:dyDescent="0.35">
      <c r="A175" s="1">
        <v>44869</v>
      </c>
      <c r="B175" t="s">
        <v>32</v>
      </c>
      <c r="C175">
        <v>6.1059999999999999</v>
      </c>
      <c r="D175">
        <v>4.68</v>
      </c>
      <c r="E175">
        <v>6.86</v>
      </c>
      <c r="F175">
        <v>355835174763</v>
      </c>
      <c r="G175" t="s">
        <v>52</v>
      </c>
      <c r="H175" t="s">
        <v>53</v>
      </c>
    </row>
    <row r="176" spans="1:8" x14ac:dyDescent="0.35">
      <c r="A176" s="1">
        <v>44868</v>
      </c>
      <c r="B176" t="s">
        <v>32</v>
      </c>
      <c r="C176">
        <v>6.1210000000000004</v>
      </c>
      <c r="D176">
        <v>4.6849999999999996</v>
      </c>
      <c r="E176">
        <v>6.9539999999999997</v>
      </c>
      <c r="F176">
        <v>514165358222</v>
      </c>
      <c r="G176" t="s">
        <v>52</v>
      </c>
      <c r="H176" t="s">
        <v>53</v>
      </c>
    </row>
    <row r="177" spans="1:8" x14ac:dyDescent="0.35">
      <c r="A177" s="1">
        <v>44867</v>
      </c>
      <c r="B177" t="s">
        <v>32</v>
      </c>
      <c r="C177">
        <v>6.1580000000000004</v>
      </c>
      <c r="D177">
        <v>4.8499999999999996</v>
      </c>
      <c r="E177">
        <v>6.95</v>
      </c>
      <c r="F177">
        <v>354867701125</v>
      </c>
      <c r="G177" t="s">
        <v>52</v>
      </c>
      <c r="H177" t="s">
        <v>53</v>
      </c>
    </row>
    <row r="178" spans="1:8" x14ac:dyDescent="0.35">
      <c r="A178" s="1">
        <v>44866</v>
      </c>
      <c r="B178" t="s">
        <v>32</v>
      </c>
      <c r="C178">
        <v>6.1509999999999998</v>
      </c>
      <c r="D178">
        <v>4.84</v>
      </c>
      <c r="E178">
        <v>6.7690000000000001</v>
      </c>
      <c r="F178">
        <v>328895034922</v>
      </c>
      <c r="G178" t="s">
        <v>52</v>
      </c>
      <c r="H178" t="s">
        <v>53</v>
      </c>
    </row>
    <row r="179" spans="1:8" x14ac:dyDescent="0.35">
      <c r="A179" s="1">
        <v>44865</v>
      </c>
      <c r="B179" t="s">
        <v>32</v>
      </c>
      <c r="C179">
        <v>6.14</v>
      </c>
      <c r="D179">
        <v>4.524</v>
      </c>
      <c r="E179">
        <v>6.73</v>
      </c>
      <c r="F179">
        <v>346441621323</v>
      </c>
      <c r="G179" t="s">
        <v>52</v>
      </c>
      <c r="H179" t="s">
        <v>53</v>
      </c>
    </row>
    <row r="180" spans="1:8" x14ac:dyDescent="0.35">
      <c r="A180" s="1">
        <v>44862</v>
      </c>
      <c r="B180" t="s">
        <v>32</v>
      </c>
      <c r="C180">
        <v>6.2009999999999996</v>
      </c>
      <c r="D180">
        <v>4.899</v>
      </c>
      <c r="E180">
        <v>6.7910000000000004</v>
      </c>
      <c r="F180">
        <v>339956647675</v>
      </c>
      <c r="G180" t="s">
        <v>52</v>
      </c>
      <c r="H180" t="s">
        <v>53</v>
      </c>
    </row>
    <row r="181" spans="1:8" x14ac:dyDescent="0.35">
      <c r="A181" s="1">
        <v>44861</v>
      </c>
      <c r="B181" t="s">
        <v>32</v>
      </c>
      <c r="C181">
        <v>6.125</v>
      </c>
      <c r="D181">
        <v>4.548</v>
      </c>
      <c r="E181">
        <v>6.71</v>
      </c>
      <c r="F181">
        <v>518193481451</v>
      </c>
      <c r="G181" t="s">
        <v>52</v>
      </c>
      <c r="H181" t="s">
        <v>53</v>
      </c>
    </row>
    <row r="182" spans="1:8" x14ac:dyDescent="0.35">
      <c r="A182" s="1">
        <v>44860</v>
      </c>
      <c r="B182" t="s">
        <v>32</v>
      </c>
      <c r="C182">
        <v>6.1369999999999996</v>
      </c>
      <c r="D182">
        <v>4.548</v>
      </c>
      <c r="E182">
        <v>6.7729999999999997</v>
      </c>
      <c r="F182">
        <v>519957039018</v>
      </c>
      <c r="G182" t="s">
        <v>52</v>
      </c>
      <c r="H182" t="s">
        <v>53</v>
      </c>
    </row>
    <row r="183" spans="1:8" x14ac:dyDescent="0.35">
      <c r="A183" s="1">
        <v>44859</v>
      </c>
      <c r="B183" t="s">
        <v>32</v>
      </c>
      <c r="C183">
        <v>6.1269999999999998</v>
      </c>
      <c r="D183">
        <v>4.5419999999999998</v>
      </c>
      <c r="E183">
        <v>6.7149999999999999</v>
      </c>
      <c r="F183">
        <v>490863630029</v>
      </c>
      <c r="G183" t="s">
        <v>52</v>
      </c>
      <c r="H183" t="s">
        <v>53</v>
      </c>
    </row>
    <row r="184" spans="1:8" x14ac:dyDescent="0.35">
      <c r="A184" s="1">
        <v>44858</v>
      </c>
      <c r="B184" t="s">
        <v>32</v>
      </c>
      <c r="C184">
        <v>6.1289999999999996</v>
      </c>
      <c r="D184">
        <v>4.5540000000000003</v>
      </c>
      <c r="E184">
        <v>6.7560000000000002</v>
      </c>
      <c r="F184">
        <v>516338185715</v>
      </c>
      <c r="G184" t="s">
        <v>52</v>
      </c>
      <c r="H184" t="s">
        <v>53</v>
      </c>
    </row>
    <row r="185" spans="1:8" x14ac:dyDescent="0.35">
      <c r="A185" s="1">
        <v>44855</v>
      </c>
      <c r="B185" t="s">
        <v>32</v>
      </c>
      <c r="C185">
        <v>6.1760000000000002</v>
      </c>
      <c r="D185">
        <v>4.5780000000000003</v>
      </c>
      <c r="E185">
        <v>6.81</v>
      </c>
      <c r="F185">
        <v>563773617035</v>
      </c>
      <c r="G185" t="s">
        <v>52</v>
      </c>
      <c r="H185" t="s">
        <v>53</v>
      </c>
    </row>
    <row r="186" spans="1:8" x14ac:dyDescent="0.35">
      <c r="A186" s="1">
        <v>44854</v>
      </c>
      <c r="B186" t="s">
        <v>32</v>
      </c>
      <c r="C186">
        <v>6.1310000000000002</v>
      </c>
      <c r="D186">
        <v>4.78</v>
      </c>
      <c r="E186">
        <v>6.7960000000000003</v>
      </c>
      <c r="F186">
        <v>506456896009</v>
      </c>
      <c r="G186" t="s">
        <v>52</v>
      </c>
      <c r="H186" t="s">
        <v>53</v>
      </c>
    </row>
    <row r="187" spans="1:8" x14ac:dyDescent="0.35">
      <c r="A187" s="1">
        <v>44853</v>
      </c>
      <c r="B187" t="s">
        <v>32</v>
      </c>
      <c r="C187">
        <v>6.109</v>
      </c>
      <c r="D187">
        <v>4.6050000000000004</v>
      </c>
      <c r="E187">
        <v>6.7</v>
      </c>
      <c r="F187">
        <v>504567660649</v>
      </c>
      <c r="G187" t="s">
        <v>52</v>
      </c>
      <c r="H187" t="s">
        <v>53</v>
      </c>
    </row>
    <row r="188" spans="1:8" x14ac:dyDescent="0.35">
      <c r="A188" s="1">
        <v>44852</v>
      </c>
      <c r="B188" t="s">
        <v>32</v>
      </c>
      <c r="C188">
        <v>6.117</v>
      </c>
      <c r="D188">
        <v>4.6139999999999999</v>
      </c>
      <c r="E188">
        <v>6.7549999999999999</v>
      </c>
      <c r="F188">
        <v>513684554508</v>
      </c>
      <c r="G188" t="s">
        <v>52</v>
      </c>
      <c r="H188" t="s">
        <v>53</v>
      </c>
    </row>
    <row r="189" spans="1:8" x14ac:dyDescent="0.35">
      <c r="A189" s="1">
        <v>44851</v>
      </c>
      <c r="B189" t="s">
        <v>32</v>
      </c>
      <c r="C189">
        <v>6.125</v>
      </c>
      <c r="D189">
        <v>4.8499999999999996</v>
      </c>
      <c r="E189">
        <v>6.75</v>
      </c>
      <c r="F189">
        <v>477007711800</v>
      </c>
      <c r="G189" t="s">
        <v>52</v>
      </c>
      <c r="H189" t="s">
        <v>53</v>
      </c>
    </row>
    <row r="190" spans="1:8" x14ac:dyDescent="0.35">
      <c r="A190" s="1">
        <v>44848</v>
      </c>
      <c r="B190" t="s">
        <v>32</v>
      </c>
      <c r="C190">
        <v>6.1749999999999998</v>
      </c>
      <c r="D190">
        <v>4.8</v>
      </c>
      <c r="E190">
        <v>6.7190000000000003</v>
      </c>
      <c r="F190">
        <v>511375439483</v>
      </c>
      <c r="G190" t="s">
        <v>52</v>
      </c>
      <c r="H190" t="s">
        <v>53</v>
      </c>
    </row>
    <row r="191" spans="1:8" x14ac:dyDescent="0.35">
      <c r="A191" s="1">
        <v>44847</v>
      </c>
      <c r="B191" t="s">
        <v>32</v>
      </c>
      <c r="C191">
        <v>6.1239999999999997</v>
      </c>
      <c r="D191">
        <v>4.53</v>
      </c>
      <c r="E191">
        <v>6.6749999999999998</v>
      </c>
      <c r="F191">
        <v>512478121400</v>
      </c>
      <c r="G191" t="s">
        <v>52</v>
      </c>
      <c r="H191" t="s">
        <v>53</v>
      </c>
    </row>
    <row r="192" spans="1:8" x14ac:dyDescent="0.35">
      <c r="A192" s="1">
        <v>44846</v>
      </c>
      <c r="B192" t="s">
        <v>32</v>
      </c>
      <c r="C192">
        <v>6.1139999999999999</v>
      </c>
      <c r="D192">
        <v>4.5359999999999996</v>
      </c>
      <c r="E192">
        <v>6.665</v>
      </c>
      <c r="F192">
        <v>504641928278</v>
      </c>
      <c r="G192" t="s">
        <v>52</v>
      </c>
      <c r="H192" t="s">
        <v>53</v>
      </c>
    </row>
    <row r="193" spans="1:8" x14ac:dyDescent="0.35">
      <c r="A193" s="1">
        <v>44845</v>
      </c>
      <c r="B193" t="s">
        <v>32</v>
      </c>
      <c r="C193">
        <v>6.1139999999999999</v>
      </c>
      <c r="D193">
        <v>4.6050000000000004</v>
      </c>
      <c r="E193">
        <v>6.6630000000000003</v>
      </c>
      <c r="F193">
        <v>525691589217</v>
      </c>
      <c r="G193" t="s">
        <v>52</v>
      </c>
      <c r="H193" t="s">
        <v>53</v>
      </c>
    </row>
    <row r="194" spans="1:8" x14ac:dyDescent="0.35">
      <c r="A194" s="1">
        <v>44844</v>
      </c>
      <c r="B194" t="s">
        <v>32</v>
      </c>
      <c r="C194">
        <v>6.1319999999999997</v>
      </c>
      <c r="D194">
        <v>4.6050000000000004</v>
      </c>
      <c r="E194">
        <v>6.6630000000000003</v>
      </c>
      <c r="F194">
        <v>565623204889</v>
      </c>
      <c r="G194" t="s">
        <v>52</v>
      </c>
      <c r="H194" t="s">
        <v>53</v>
      </c>
    </row>
    <row r="195" spans="1:8" x14ac:dyDescent="0.35">
      <c r="A195" s="1">
        <v>44841</v>
      </c>
      <c r="B195" t="s">
        <v>32</v>
      </c>
      <c r="C195">
        <v>6.1509999999999998</v>
      </c>
      <c r="D195">
        <v>4.8600000000000003</v>
      </c>
      <c r="E195">
        <v>6.6950000000000003</v>
      </c>
      <c r="F195">
        <v>523726240943</v>
      </c>
      <c r="G195" t="s">
        <v>52</v>
      </c>
      <c r="H195" t="s">
        <v>53</v>
      </c>
    </row>
    <row r="196" spans="1:8" x14ac:dyDescent="0.35">
      <c r="A196" s="1">
        <v>44840</v>
      </c>
      <c r="B196" t="s">
        <v>32</v>
      </c>
      <c r="C196">
        <v>6.1029999999999998</v>
      </c>
      <c r="D196">
        <v>4.93</v>
      </c>
      <c r="E196">
        <v>6.67</v>
      </c>
      <c r="F196">
        <v>483271776205</v>
      </c>
      <c r="G196" t="s">
        <v>52</v>
      </c>
      <c r="H196" t="s">
        <v>53</v>
      </c>
    </row>
    <row r="197" spans="1:8" x14ac:dyDescent="0.35">
      <c r="A197" s="1">
        <v>44839</v>
      </c>
      <c r="B197" t="s">
        <v>32</v>
      </c>
      <c r="C197">
        <v>6.109</v>
      </c>
      <c r="D197">
        <v>4.6749999999999998</v>
      </c>
      <c r="E197">
        <v>6.6319999999999997</v>
      </c>
      <c r="F197">
        <v>562400926243</v>
      </c>
      <c r="G197" t="s">
        <v>52</v>
      </c>
      <c r="H197" t="s">
        <v>53</v>
      </c>
    </row>
    <row r="198" spans="1:8" x14ac:dyDescent="0.35">
      <c r="A198" s="1">
        <v>44838</v>
      </c>
      <c r="B198" t="s">
        <v>32</v>
      </c>
      <c r="C198">
        <v>6.1020000000000003</v>
      </c>
      <c r="D198">
        <v>4.665</v>
      </c>
      <c r="E198">
        <v>6.6349999999999998</v>
      </c>
      <c r="F198">
        <v>527930598840</v>
      </c>
      <c r="G198" t="s">
        <v>52</v>
      </c>
      <c r="H198" t="s">
        <v>53</v>
      </c>
    </row>
    <row r="199" spans="1:8" x14ac:dyDescent="0.35">
      <c r="A199" s="1">
        <v>44837</v>
      </c>
      <c r="B199" t="s">
        <v>32</v>
      </c>
      <c r="C199">
        <v>6.1180000000000003</v>
      </c>
      <c r="D199">
        <v>4.53</v>
      </c>
      <c r="E199">
        <v>6.5940000000000003</v>
      </c>
      <c r="F199">
        <v>514516094363</v>
      </c>
      <c r="G199" t="s">
        <v>52</v>
      </c>
      <c r="H199" t="s">
        <v>53</v>
      </c>
    </row>
    <row r="200" spans="1:8" x14ac:dyDescent="0.35">
      <c r="A200" s="1">
        <v>44834</v>
      </c>
      <c r="B200" t="s">
        <v>32</v>
      </c>
      <c r="C200">
        <v>6.1310000000000002</v>
      </c>
      <c r="D200">
        <v>4.84</v>
      </c>
      <c r="E200">
        <v>6.6050000000000004</v>
      </c>
      <c r="F200">
        <v>445967391254</v>
      </c>
      <c r="G200" t="s">
        <v>52</v>
      </c>
      <c r="H200" t="s">
        <v>53</v>
      </c>
    </row>
    <row r="201" spans="1:8" x14ac:dyDescent="0.35">
      <c r="A201" s="1">
        <v>44833</v>
      </c>
      <c r="B201" t="s">
        <v>32</v>
      </c>
      <c r="C201">
        <v>6.1139999999999999</v>
      </c>
      <c r="D201">
        <v>4.5359999999999996</v>
      </c>
      <c r="E201">
        <v>6.62</v>
      </c>
      <c r="F201">
        <v>497073162943</v>
      </c>
      <c r="G201" t="s">
        <v>52</v>
      </c>
      <c r="H201" t="s">
        <v>53</v>
      </c>
    </row>
    <row r="202" spans="1:8" x14ac:dyDescent="0.35">
      <c r="A202" s="1">
        <v>44832</v>
      </c>
      <c r="B202" t="s">
        <v>32</v>
      </c>
      <c r="C202">
        <v>6.1390000000000002</v>
      </c>
      <c r="D202">
        <v>4.67</v>
      </c>
      <c r="E202">
        <v>6.585</v>
      </c>
      <c r="F202">
        <v>378260004897</v>
      </c>
      <c r="G202" t="s">
        <v>52</v>
      </c>
      <c r="H202" t="s">
        <v>53</v>
      </c>
    </row>
    <row r="203" spans="1:8" x14ac:dyDescent="0.35">
      <c r="A203" s="1">
        <v>44831</v>
      </c>
      <c r="B203" t="s">
        <v>32</v>
      </c>
      <c r="C203">
        <v>6.1159999999999997</v>
      </c>
      <c r="D203">
        <v>4.5359999999999996</v>
      </c>
      <c r="E203">
        <v>6.548</v>
      </c>
      <c r="F203">
        <v>504919334902</v>
      </c>
      <c r="G203" t="s">
        <v>52</v>
      </c>
      <c r="H203" t="s">
        <v>53</v>
      </c>
    </row>
    <row r="204" spans="1:8" x14ac:dyDescent="0.35">
      <c r="A204" s="1">
        <v>44830</v>
      </c>
      <c r="B204" t="s">
        <v>32</v>
      </c>
      <c r="C204">
        <v>6.1150000000000002</v>
      </c>
      <c r="D204">
        <v>4.5359999999999996</v>
      </c>
      <c r="E204">
        <v>6.54</v>
      </c>
      <c r="F204">
        <v>509366816537</v>
      </c>
      <c r="G204" t="s">
        <v>52</v>
      </c>
      <c r="H204" t="s">
        <v>53</v>
      </c>
    </row>
    <row r="205" spans="1:8" x14ac:dyDescent="0.35">
      <c r="A205" s="1">
        <v>44827</v>
      </c>
      <c r="B205" t="s">
        <v>32</v>
      </c>
      <c r="C205">
        <v>6.0380000000000003</v>
      </c>
      <c r="D205">
        <v>4.6050000000000004</v>
      </c>
      <c r="E205">
        <v>6.5650000000000004</v>
      </c>
      <c r="F205">
        <v>476745111643</v>
      </c>
      <c r="G205" t="s">
        <v>52</v>
      </c>
      <c r="H205" t="s">
        <v>53</v>
      </c>
    </row>
    <row r="206" spans="1:8" x14ac:dyDescent="0.35">
      <c r="A206" s="1">
        <v>44826</v>
      </c>
      <c r="B206" t="s">
        <v>32</v>
      </c>
      <c r="C206">
        <v>5.3719999999999999</v>
      </c>
      <c r="D206">
        <v>3.9</v>
      </c>
      <c r="E206">
        <v>5.78</v>
      </c>
      <c r="F206">
        <v>508172405088</v>
      </c>
      <c r="G206" t="s">
        <v>52</v>
      </c>
      <c r="H206" t="s">
        <v>53</v>
      </c>
    </row>
    <row r="207" spans="1:8" x14ac:dyDescent="0.35">
      <c r="A207" s="1">
        <v>44825</v>
      </c>
      <c r="B207" t="s">
        <v>32</v>
      </c>
      <c r="C207">
        <v>5.3890000000000002</v>
      </c>
      <c r="D207">
        <v>3.8849999999999998</v>
      </c>
      <c r="E207">
        <v>5.7919999999999998</v>
      </c>
      <c r="F207">
        <v>513802159636</v>
      </c>
      <c r="G207" t="s">
        <v>52</v>
      </c>
      <c r="H207" t="s">
        <v>53</v>
      </c>
    </row>
    <row r="208" spans="1:8" x14ac:dyDescent="0.35">
      <c r="A208" s="1">
        <v>44824</v>
      </c>
      <c r="B208" t="s">
        <v>32</v>
      </c>
      <c r="C208">
        <v>5.37</v>
      </c>
      <c r="D208">
        <v>3.91</v>
      </c>
      <c r="E208">
        <v>5.7770000000000001</v>
      </c>
      <c r="F208">
        <v>521164425627</v>
      </c>
      <c r="G208" t="s">
        <v>52</v>
      </c>
      <c r="H208" t="s">
        <v>53</v>
      </c>
    </row>
    <row r="209" spans="1:8" x14ac:dyDescent="0.35">
      <c r="A209" s="1">
        <v>44823</v>
      </c>
      <c r="B209" t="s">
        <v>32</v>
      </c>
      <c r="C209">
        <v>5.3789999999999996</v>
      </c>
      <c r="D209">
        <v>3.94</v>
      </c>
      <c r="E209">
        <v>5.96</v>
      </c>
      <c r="F209">
        <v>503691628940</v>
      </c>
      <c r="G209" t="s">
        <v>52</v>
      </c>
      <c r="H209" t="s">
        <v>53</v>
      </c>
    </row>
    <row r="210" spans="1:8" x14ac:dyDescent="0.35">
      <c r="A210" s="1">
        <v>44820</v>
      </c>
      <c r="B210" t="s">
        <v>32</v>
      </c>
      <c r="C210">
        <v>5.4569999999999999</v>
      </c>
      <c r="D210">
        <v>4.03</v>
      </c>
      <c r="E210">
        <v>6.1050000000000004</v>
      </c>
      <c r="F210">
        <v>388395831835</v>
      </c>
      <c r="G210" t="s">
        <v>52</v>
      </c>
      <c r="H210" t="s">
        <v>53</v>
      </c>
    </row>
    <row r="211" spans="1:8" x14ac:dyDescent="0.35">
      <c r="A211" s="1">
        <v>44819</v>
      </c>
      <c r="B211" t="s">
        <v>32</v>
      </c>
      <c r="C211">
        <v>5.3739999999999997</v>
      </c>
      <c r="D211">
        <v>4.03</v>
      </c>
      <c r="E211">
        <v>5.97</v>
      </c>
      <c r="F211">
        <v>564542944891</v>
      </c>
      <c r="G211" t="s">
        <v>52</v>
      </c>
      <c r="H211" t="s">
        <v>53</v>
      </c>
    </row>
    <row r="212" spans="1:8" x14ac:dyDescent="0.35">
      <c r="A212" s="1">
        <v>44818</v>
      </c>
      <c r="B212" t="s">
        <v>32</v>
      </c>
      <c r="C212">
        <v>5.4420000000000002</v>
      </c>
      <c r="D212">
        <v>4.1070000000000002</v>
      </c>
      <c r="E212">
        <v>6.1349999999999998</v>
      </c>
      <c r="F212">
        <v>373917659920</v>
      </c>
      <c r="G212" t="s">
        <v>52</v>
      </c>
      <c r="H212" t="s">
        <v>53</v>
      </c>
    </row>
    <row r="213" spans="1:8" x14ac:dyDescent="0.35">
      <c r="A213" s="1">
        <v>44817</v>
      </c>
      <c r="B213" t="s">
        <v>32</v>
      </c>
      <c r="C213">
        <v>5.3840000000000003</v>
      </c>
      <c r="D213">
        <v>4.1210000000000004</v>
      </c>
      <c r="E213">
        <v>6.1050000000000004</v>
      </c>
      <c r="F213">
        <v>519082334178</v>
      </c>
      <c r="G213" t="s">
        <v>52</v>
      </c>
      <c r="H213" t="s">
        <v>53</v>
      </c>
    </row>
    <row r="214" spans="1:8" x14ac:dyDescent="0.35">
      <c r="A214" s="1">
        <v>44816</v>
      </c>
      <c r="B214" t="s">
        <v>32</v>
      </c>
      <c r="C214">
        <v>5.3849999999999998</v>
      </c>
      <c r="D214">
        <v>4.1139999999999999</v>
      </c>
      <c r="E214">
        <v>6.12</v>
      </c>
      <c r="F214">
        <v>523253092560</v>
      </c>
      <c r="G214" t="s">
        <v>52</v>
      </c>
      <c r="H214" t="s">
        <v>53</v>
      </c>
    </row>
    <row r="215" spans="1:8" x14ac:dyDescent="0.35">
      <c r="A215" s="1">
        <v>44813</v>
      </c>
      <c r="B215" t="s">
        <v>32</v>
      </c>
      <c r="C215">
        <v>5.43</v>
      </c>
      <c r="D215">
        <v>4.8849999999999998</v>
      </c>
      <c r="E215">
        <v>6.3140000000000001</v>
      </c>
      <c r="F215">
        <v>371109172300</v>
      </c>
      <c r="G215" t="s">
        <v>52</v>
      </c>
      <c r="H215" t="s">
        <v>53</v>
      </c>
    </row>
    <row r="216" spans="1:8" x14ac:dyDescent="0.35">
      <c r="A216" s="1">
        <v>44812</v>
      </c>
      <c r="B216" t="s">
        <v>32</v>
      </c>
      <c r="C216">
        <v>5.383</v>
      </c>
      <c r="D216">
        <v>4.1070000000000002</v>
      </c>
      <c r="E216">
        <v>6.27</v>
      </c>
      <c r="F216">
        <v>501289354310</v>
      </c>
      <c r="G216" t="s">
        <v>52</v>
      </c>
      <c r="H216" t="s">
        <v>53</v>
      </c>
    </row>
    <row r="217" spans="1:8" x14ac:dyDescent="0.35">
      <c r="A217" s="1">
        <v>44811</v>
      </c>
      <c r="B217" t="s">
        <v>32</v>
      </c>
      <c r="C217">
        <v>5.3840000000000003</v>
      </c>
      <c r="D217">
        <v>4.1139999999999999</v>
      </c>
      <c r="E217">
        <v>6.26</v>
      </c>
      <c r="F217">
        <v>498992216325</v>
      </c>
      <c r="G217" t="s">
        <v>52</v>
      </c>
      <c r="H217" t="s">
        <v>53</v>
      </c>
    </row>
    <row r="218" spans="1:8" x14ac:dyDescent="0.35">
      <c r="A218" s="1">
        <v>44810</v>
      </c>
      <c r="B218" t="s">
        <v>32</v>
      </c>
      <c r="C218">
        <v>5.3890000000000002</v>
      </c>
      <c r="D218">
        <v>4.0999999999999996</v>
      </c>
      <c r="E218">
        <v>6.2750000000000004</v>
      </c>
      <c r="F218">
        <v>509491761059</v>
      </c>
      <c r="G218" t="s">
        <v>52</v>
      </c>
      <c r="H218" t="s">
        <v>53</v>
      </c>
    </row>
    <row r="219" spans="1:8" x14ac:dyDescent="0.35">
      <c r="A219" s="1">
        <v>44809</v>
      </c>
      <c r="B219" t="s">
        <v>32</v>
      </c>
      <c r="C219">
        <v>5.3789999999999996</v>
      </c>
      <c r="D219">
        <v>4.1070000000000002</v>
      </c>
      <c r="E219">
        <v>6.2290000000000001</v>
      </c>
      <c r="F219">
        <v>518009846353</v>
      </c>
      <c r="G219" t="s">
        <v>52</v>
      </c>
      <c r="H219" t="s">
        <v>53</v>
      </c>
    </row>
    <row r="220" spans="1:8" x14ac:dyDescent="0.35">
      <c r="A220" s="1">
        <v>44806</v>
      </c>
      <c r="B220" t="s">
        <v>32</v>
      </c>
      <c r="C220">
        <v>5.39</v>
      </c>
      <c r="D220">
        <v>4.1630000000000003</v>
      </c>
      <c r="E220">
        <v>6.0229999999999997</v>
      </c>
      <c r="F220">
        <v>467176529288</v>
      </c>
      <c r="G220" t="s">
        <v>52</v>
      </c>
      <c r="H220" t="s">
        <v>53</v>
      </c>
    </row>
    <row r="221" spans="1:8" x14ac:dyDescent="0.35">
      <c r="A221" s="1">
        <v>44805</v>
      </c>
      <c r="B221" t="s">
        <v>32</v>
      </c>
      <c r="C221">
        <v>5.3970000000000002</v>
      </c>
      <c r="D221">
        <v>4.1349999999999998</v>
      </c>
      <c r="E221">
        <v>6.2709999999999999</v>
      </c>
      <c r="F221">
        <v>493621766055</v>
      </c>
      <c r="G221" t="s">
        <v>52</v>
      </c>
      <c r="H221" t="s">
        <v>53</v>
      </c>
    </row>
    <row r="222" spans="1:8" x14ac:dyDescent="0.35">
      <c r="A222" s="1">
        <v>44804</v>
      </c>
      <c r="B222" t="s">
        <v>32</v>
      </c>
      <c r="C222">
        <v>5.3860000000000001</v>
      </c>
      <c r="D222">
        <v>4.1210000000000004</v>
      </c>
      <c r="E222">
        <v>6.2389999999999999</v>
      </c>
      <c r="F222">
        <v>458696133116</v>
      </c>
      <c r="G222" t="s">
        <v>52</v>
      </c>
      <c r="H222" t="s">
        <v>53</v>
      </c>
    </row>
    <row r="223" spans="1:8" x14ac:dyDescent="0.35">
      <c r="A223" s="1">
        <v>44803</v>
      </c>
      <c r="B223" t="s">
        <v>32</v>
      </c>
      <c r="C223">
        <v>5.4260000000000002</v>
      </c>
      <c r="D223">
        <v>4.0999999999999996</v>
      </c>
      <c r="E223">
        <v>6.15</v>
      </c>
      <c r="F223">
        <v>441557551979</v>
      </c>
      <c r="G223" t="s">
        <v>52</v>
      </c>
      <c r="H223" t="s">
        <v>53</v>
      </c>
    </row>
    <row r="224" spans="1:8" x14ac:dyDescent="0.35">
      <c r="A224" s="1">
        <v>44802</v>
      </c>
      <c r="B224" t="s">
        <v>32</v>
      </c>
      <c r="C224">
        <v>5.3849999999999998</v>
      </c>
      <c r="D224">
        <v>4.1280000000000001</v>
      </c>
      <c r="E224">
        <v>6.31</v>
      </c>
      <c r="F224">
        <v>494054836915</v>
      </c>
      <c r="G224" t="s">
        <v>52</v>
      </c>
      <c r="H224" t="s">
        <v>53</v>
      </c>
    </row>
    <row r="225" spans="1:8" x14ac:dyDescent="0.35">
      <c r="A225" s="1">
        <v>44799</v>
      </c>
      <c r="B225" t="s">
        <v>32</v>
      </c>
      <c r="C225">
        <v>5.4619999999999997</v>
      </c>
      <c r="D225">
        <v>4.1559999999999997</v>
      </c>
      <c r="E225">
        <v>6.0279999999999996</v>
      </c>
      <c r="F225">
        <v>475597169502</v>
      </c>
      <c r="G225" t="s">
        <v>52</v>
      </c>
      <c r="H225" t="s">
        <v>53</v>
      </c>
    </row>
    <row r="226" spans="1:8" x14ac:dyDescent="0.35">
      <c r="A226" s="1">
        <v>44798</v>
      </c>
      <c r="B226" t="s">
        <v>32</v>
      </c>
      <c r="C226">
        <v>5.343</v>
      </c>
      <c r="D226">
        <v>4.0999999999999996</v>
      </c>
      <c r="E226">
        <v>6.2</v>
      </c>
      <c r="F226">
        <v>351143007170</v>
      </c>
      <c r="G226" t="s">
        <v>52</v>
      </c>
      <c r="H226" t="s">
        <v>53</v>
      </c>
    </row>
    <row r="227" spans="1:8" x14ac:dyDescent="0.35">
      <c r="A227" s="1">
        <v>44797</v>
      </c>
      <c r="B227" t="s">
        <v>32</v>
      </c>
      <c r="C227">
        <v>5.4039999999999999</v>
      </c>
      <c r="D227">
        <v>4.1420000000000003</v>
      </c>
      <c r="E227">
        <v>6.0449999999999999</v>
      </c>
      <c r="F227">
        <v>335929142964</v>
      </c>
      <c r="G227" t="s">
        <v>52</v>
      </c>
      <c r="H227" t="s">
        <v>53</v>
      </c>
    </row>
    <row r="228" spans="1:8" x14ac:dyDescent="0.35">
      <c r="A228" s="1">
        <v>44796</v>
      </c>
      <c r="B228" t="s">
        <v>32</v>
      </c>
      <c r="C228">
        <v>5.3949999999999996</v>
      </c>
      <c r="D228">
        <v>4.17</v>
      </c>
      <c r="E228">
        <v>6.2</v>
      </c>
      <c r="F228">
        <v>485871260992</v>
      </c>
      <c r="G228" t="s">
        <v>52</v>
      </c>
      <c r="H228" t="s">
        <v>53</v>
      </c>
    </row>
    <row r="229" spans="1:8" x14ac:dyDescent="0.35">
      <c r="A229" s="1">
        <v>44795</v>
      </c>
      <c r="B229" t="s">
        <v>32</v>
      </c>
      <c r="C229">
        <v>5.3890000000000002</v>
      </c>
      <c r="D229">
        <v>4.1349999999999998</v>
      </c>
      <c r="E229">
        <v>6.1749999999999998</v>
      </c>
      <c r="F229">
        <v>523049325926</v>
      </c>
      <c r="G229" t="s">
        <v>52</v>
      </c>
      <c r="H229" t="s">
        <v>53</v>
      </c>
    </row>
    <row r="230" spans="1:8" x14ac:dyDescent="0.35">
      <c r="A230" s="1">
        <v>44792</v>
      </c>
      <c r="B230" t="s">
        <v>32</v>
      </c>
      <c r="C230">
        <v>5.3920000000000003</v>
      </c>
      <c r="D230">
        <v>4.1630000000000003</v>
      </c>
      <c r="E230">
        <v>6.0049999999999999</v>
      </c>
      <c r="F230">
        <v>475547025587</v>
      </c>
      <c r="G230" t="s">
        <v>52</v>
      </c>
      <c r="H230" t="s">
        <v>53</v>
      </c>
    </row>
    <row r="231" spans="1:8" x14ac:dyDescent="0.35">
      <c r="A231" s="1">
        <v>44791</v>
      </c>
      <c r="B231" t="s">
        <v>32</v>
      </c>
      <c r="C231">
        <v>5.3860000000000001</v>
      </c>
      <c r="D231">
        <v>4.1559999999999997</v>
      </c>
      <c r="E231">
        <v>6.07</v>
      </c>
      <c r="F231">
        <v>527931422655</v>
      </c>
      <c r="G231" t="s">
        <v>52</v>
      </c>
      <c r="H231" t="s">
        <v>53</v>
      </c>
    </row>
    <row r="232" spans="1:8" x14ac:dyDescent="0.35">
      <c r="A232" s="1">
        <v>44790</v>
      </c>
      <c r="B232" t="s">
        <v>32</v>
      </c>
      <c r="C232">
        <v>5.4160000000000004</v>
      </c>
      <c r="D232">
        <v>4.2050000000000001</v>
      </c>
      <c r="E232">
        <v>6.4489999999999998</v>
      </c>
      <c r="F232">
        <v>573362092526</v>
      </c>
      <c r="G232" t="s">
        <v>52</v>
      </c>
      <c r="H232" t="s">
        <v>53</v>
      </c>
    </row>
    <row r="233" spans="1:8" x14ac:dyDescent="0.35">
      <c r="A233" s="1">
        <v>44789</v>
      </c>
      <c r="B233" t="s">
        <v>32</v>
      </c>
      <c r="C233">
        <v>5.4210000000000003</v>
      </c>
      <c r="D233">
        <v>4.1970000000000001</v>
      </c>
      <c r="E233">
        <v>6.4509999999999996</v>
      </c>
      <c r="F233">
        <v>563396332635</v>
      </c>
      <c r="G233" t="s">
        <v>52</v>
      </c>
      <c r="H233" t="s">
        <v>53</v>
      </c>
    </row>
    <row r="234" spans="1:8" x14ac:dyDescent="0.35">
      <c r="A234" s="1">
        <v>44788</v>
      </c>
      <c r="B234" t="s">
        <v>32</v>
      </c>
      <c r="C234">
        <v>5.4089999999999998</v>
      </c>
      <c r="D234">
        <v>4.2350000000000003</v>
      </c>
      <c r="E234">
        <v>6.4560000000000004</v>
      </c>
      <c r="F234">
        <v>561384463622</v>
      </c>
      <c r="G234" t="s">
        <v>52</v>
      </c>
      <c r="H234" t="s">
        <v>53</v>
      </c>
    </row>
    <row r="235" spans="1:8" x14ac:dyDescent="0.35">
      <c r="A235" s="1">
        <v>44785</v>
      </c>
      <c r="B235" t="s">
        <v>32</v>
      </c>
      <c r="C235">
        <v>5.4080000000000004</v>
      </c>
      <c r="D235">
        <v>4.24</v>
      </c>
      <c r="E235">
        <v>6.4669999999999996</v>
      </c>
      <c r="F235">
        <v>435168014289</v>
      </c>
      <c r="G235" t="s">
        <v>52</v>
      </c>
      <c r="H235" t="s">
        <v>53</v>
      </c>
    </row>
    <row r="236" spans="1:8" x14ac:dyDescent="0.35">
      <c r="A236" s="1">
        <v>44784</v>
      </c>
      <c r="B236" t="s">
        <v>32</v>
      </c>
      <c r="C236">
        <v>5.4020000000000001</v>
      </c>
      <c r="D236">
        <v>4.2</v>
      </c>
      <c r="E236">
        <v>6.4930000000000003</v>
      </c>
      <c r="F236">
        <v>478266309137</v>
      </c>
      <c r="G236" t="s">
        <v>52</v>
      </c>
      <c r="H236" t="s">
        <v>53</v>
      </c>
    </row>
    <row r="237" spans="1:8" x14ac:dyDescent="0.35">
      <c r="A237" s="1">
        <v>44783</v>
      </c>
      <c r="B237" t="s">
        <v>32</v>
      </c>
      <c r="C237">
        <v>5.43</v>
      </c>
      <c r="D237">
        <v>4.1970000000000001</v>
      </c>
      <c r="E237">
        <v>6.5030000000000001</v>
      </c>
      <c r="F237">
        <v>570788404232</v>
      </c>
      <c r="G237" t="s">
        <v>52</v>
      </c>
      <c r="H237" t="s">
        <v>53</v>
      </c>
    </row>
    <row r="238" spans="1:8" x14ac:dyDescent="0.35">
      <c r="A238" s="1">
        <v>44781</v>
      </c>
      <c r="B238" t="s">
        <v>32</v>
      </c>
      <c r="C238">
        <v>5.4409999999999998</v>
      </c>
      <c r="D238">
        <v>4.22</v>
      </c>
      <c r="E238">
        <v>6.5</v>
      </c>
      <c r="F238">
        <v>318827140574</v>
      </c>
      <c r="G238" t="s">
        <v>52</v>
      </c>
      <c r="H238" t="s">
        <v>53</v>
      </c>
    </row>
    <row r="239" spans="1:8" x14ac:dyDescent="0.35">
      <c r="A239" s="1">
        <v>44778</v>
      </c>
      <c r="B239" t="s">
        <v>32</v>
      </c>
      <c r="C239">
        <v>5.423</v>
      </c>
      <c r="D239">
        <v>4.2300000000000004</v>
      </c>
      <c r="E239">
        <v>6.5350000000000001</v>
      </c>
      <c r="F239">
        <v>376405396950</v>
      </c>
      <c r="G239" t="s">
        <v>52</v>
      </c>
      <c r="H239" t="s">
        <v>53</v>
      </c>
    </row>
    <row r="240" spans="1:8" x14ac:dyDescent="0.35">
      <c r="A240" s="1">
        <v>44777</v>
      </c>
      <c r="B240" t="s">
        <v>32</v>
      </c>
      <c r="C240">
        <v>5.4009999999999998</v>
      </c>
      <c r="D240">
        <v>4.2350000000000003</v>
      </c>
      <c r="E240">
        <v>6.4989999999999997</v>
      </c>
      <c r="F240">
        <v>458190059931</v>
      </c>
      <c r="G240" t="s">
        <v>52</v>
      </c>
      <c r="H240" t="s">
        <v>53</v>
      </c>
    </row>
    <row r="241" spans="1:8" x14ac:dyDescent="0.35">
      <c r="A241" s="1">
        <v>44776</v>
      </c>
      <c r="B241" t="s">
        <v>32</v>
      </c>
      <c r="C241">
        <v>5.4050000000000002</v>
      </c>
      <c r="D241">
        <v>4.22</v>
      </c>
      <c r="E241">
        <v>6.5069999999999997</v>
      </c>
      <c r="F241">
        <v>461542867836</v>
      </c>
      <c r="G241" t="s">
        <v>52</v>
      </c>
      <c r="H241" t="s">
        <v>53</v>
      </c>
    </row>
    <row r="242" spans="1:8" x14ac:dyDescent="0.35">
      <c r="A242" s="1">
        <v>44775</v>
      </c>
      <c r="B242" t="s">
        <v>32</v>
      </c>
      <c r="C242">
        <v>5.3869999999999996</v>
      </c>
      <c r="D242">
        <v>4.2149999999999999</v>
      </c>
      <c r="E242">
        <v>6.5010000000000003</v>
      </c>
      <c r="F242">
        <v>450552642904</v>
      </c>
      <c r="G242" t="s">
        <v>52</v>
      </c>
      <c r="H242" t="s">
        <v>53</v>
      </c>
    </row>
    <row r="243" spans="1:8" x14ac:dyDescent="0.35">
      <c r="A243" s="1">
        <v>44774</v>
      </c>
      <c r="B243" t="s">
        <v>32</v>
      </c>
      <c r="C243">
        <v>5.4189999999999996</v>
      </c>
      <c r="D243">
        <v>4.2300000000000004</v>
      </c>
      <c r="E243">
        <v>6.4969999999999999</v>
      </c>
      <c r="F243">
        <v>319274784788</v>
      </c>
      <c r="G243" t="s">
        <v>52</v>
      </c>
      <c r="H243" t="s">
        <v>53</v>
      </c>
    </row>
    <row r="244" spans="1:8" x14ac:dyDescent="0.35">
      <c r="A244" s="1">
        <v>44770</v>
      </c>
      <c r="B244" t="s">
        <v>32</v>
      </c>
      <c r="C244">
        <v>5.43</v>
      </c>
      <c r="D244">
        <v>6.173</v>
      </c>
      <c r="E244">
        <v>4.1879999999999997</v>
      </c>
      <c r="F244">
        <v>120499255946</v>
      </c>
      <c r="G244" t="s">
        <v>52</v>
      </c>
      <c r="H244" t="s">
        <v>53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CA72F-20FB-4631-A11B-812D29372ED1}">
  <dimension ref="A1:L328"/>
  <sheetViews>
    <sheetView workbookViewId="0"/>
  </sheetViews>
  <sheetFormatPr defaultRowHeight="14.5" x14ac:dyDescent="0.35"/>
  <cols>
    <col min="1" max="1" width="28.90625" style="1" bestFit="1" customWidth="1"/>
    <col min="2" max="2" width="18.08984375" customWidth="1"/>
    <col min="3" max="3" width="9.90625" customWidth="1"/>
    <col min="4" max="4" width="17.36328125" customWidth="1"/>
    <col min="5" max="7" width="18.6328125" customWidth="1"/>
    <col min="8" max="9" width="19.90625" customWidth="1"/>
    <col min="12" max="12" width="7.36328125" bestFit="1" customWidth="1"/>
    <col min="13" max="13" width="33" customWidth="1"/>
  </cols>
  <sheetData>
    <row r="1" spans="1:12" x14ac:dyDescent="0.35">
      <c r="A1" s="1" t="s">
        <v>63</v>
      </c>
      <c r="B1" t="s">
        <v>64</v>
      </c>
      <c r="C1" t="s">
        <v>65</v>
      </c>
      <c r="D1" t="s">
        <v>66</v>
      </c>
      <c r="E1" t="s">
        <v>67</v>
      </c>
      <c r="F1" t="s">
        <v>68</v>
      </c>
      <c r="G1" t="s">
        <v>69</v>
      </c>
      <c r="H1" t="s">
        <v>70</v>
      </c>
      <c r="I1" t="s">
        <v>44</v>
      </c>
      <c r="K1" s="16" t="s">
        <v>40</v>
      </c>
      <c r="L1" s="2" t="s">
        <v>62</v>
      </c>
    </row>
    <row r="2" spans="1:12" x14ac:dyDescent="0.35">
      <c r="A2" s="1" t="s">
        <v>397</v>
      </c>
      <c r="B2" t="s">
        <v>72</v>
      </c>
      <c r="C2">
        <v>5.05</v>
      </c>
      <c r="D2">
        <v>5</v>
      </c>
      <c r="E2">
        <v>5.05</v>
      </c>
      <c r="F2">
        <v>5.09</v>
      </c>
      <c r="G2">
        <v>5.15</v>
      </c>
      <c r="H2">
        <v>1361</v>
      </c>
      <c r="I2" s="23">
        <f>DATE(RIGHT(Table3[[#This Row],[Effective Date]],4),LEFT(Table3[[#This Row],[Effective Date]],2),MID(Table3[[#This Row],[Effective Date]],4,2))</f>
        <v>45119</v>
      </c>
    </row>
    <row r="3" spans="1:12" x14ac:dyDescent="0.35">
      <c r="A3" s="1" t="s">
        <v>398</v>
      </c>
      <c r="B3" t="s">
        <v>72</v>
      </c>
      <c r="C3">
        <v>5.0599999999999996</v>
      </c>
      <c r="D3">
        <v>5</v>
      </c>
      <c r="E3">
        <v>5.05</v>
      </c>
      <c r="F3">
        <v>5.1100000000000003</v>
      </c>
      <c r="G3">
        <v>5.15</v>
      </c>
      <c r="H3">
        <v>1439</v>
      </c>
      <c r="I3" s="23">
        <f>DATE(RIGHT(Table3[[#This Row],[Effective Date]],4),LEFT(Table3[[#This Row],[Effective Date]],2),MID(Table3[[#This Row],[Effective Date]],4,2))</f>
        <v>45118</v>
      </c>
    </row>
    <row r="4" spans="1:12" x14ac:dyDescent="0.35">
      <c r="A4" s="1" t="s">
        <v>399</v>
      </c>
      <c r="B4" t="s">
        <v>72</v>
      </c>
      <c r="C4">
        <v>5.0599999999999996</v>
      </c>
      <c r="D4">
        <v>5</v>
      </c>
      <c r="E4">
        <v>5.05</v>
      </c>
      <c r="F4">
        <v>5.12</v>
      </c>
      <c r="G4">
        <v>5.17</v>
      </c>
      <c r="H4">
        <v>1506</v>
      </c>
      <c r="I4" s="23">
        <f>DATE(RIGHT(Table3[[#This Row],[Effective Date]],4),LEFT(Table3[[#This Row],[Effective Date]],2),MID(Table3[[#This Row],[Effective Date]],4,2))</f>
        <v>45117</v>
      </c>
    </row>
    <row r="5" spans="1:12" x14ac:dyDescent="0.35">
      <c r="A5" s="1" t="s">
        <v>400</v>
      </c>
      <c r="B5" t="s">
        <v>72</v>
      </c>
      <c r="C5">
        <v>5.0599999999999996</v>
      </c>
      <c r="D5">
        <v>5</v>
      </c>
      <c r="E5">
        <v>5.05</v>
      </c>
      <c r="F5">
        <v>5.13</v>
      </c>
      <c r="G5">
        <v>5.17</v>
      </c>
      <c r="H5">
        <v>1547</v>
      </c>
      <c r="I5" s="23">
        <f>DATE(RIGHT(Table3[[#This Row],[Effective Date]],4),LEFT(Table3[[#This Row],[Effective Date]],2),MID(Table3[[#This Row],[Effective Date]],4,2))</f>
        <v>45114</v>
      </c>
    </row>
    <row r="6" spans="1:12" x14ac:dyDescent="0.35">
      <c r="A6" s="1" t="s">
        <v>401</v>
      </c>
      <c r="B6" t="s">
        <v>72</v>
      </c>
      <c r="C6">
        <v>5.0599999999999996</v>
      </c>
      <c r="D6">
        <v>5</v>
      </c>
      <c r="E6">
        <v>5.05</v>
      </c>
      <c r="F6">
        <v>5.13</v>
      </c>
      <c r="G6">
        <v>5.18</v>
      </c>
      <c r="H6">
        <v>1573</v>
      </c>
      <c r="I6" s="23">
        <f>DATE(RIGHT(Table3[[#This Row],[Effective Date]],4),LEFT(Table3[[#This Row],[Effective Date]],2),MID(Table3[[#This Row],[Effective Date]],4,2))</f>
        <v>45113</v>
      </c>
    </row>
    <row r="7" spans="1:12" x14ac:dyDescent="0.35">
      <c r="A7" s="1" t="s">
        <v>402</v>
      </c>
      <c r="B7" t="s">
        <v>72</v>
      </c>
      <c r="C7">
        <v>5.0599999999999996</v>
      </c>
      <c r="D7">
        <v>5</v>
      </c>
      <c r="E7">
        <v>5.05</v>
      </c>
      <c r="F7">
        <v>5.13</v>
      </c>
      <c r="G7">
        <v>5.17</v>
      </c>
      <c r="H7">
        <v>1589</v>
      </c>
      <c r="I7" s="23">
        <f>DATE(RIGHT(Table3[[#This Row],[Effective Date]],4),LEFT(Table3[[#This Row],[Effective Date]],2),MID(Table3[[#This Row],[Effective Date]],4,2))</f>
        <v>45112</v>
      </c>
    </row>
    <row r="8" spans="1:12" x14ac:dyDescent="0.35">
      <c r="A8" s="1" t="s">
        <v>403</v>
      </c>
      <c r="B8" t="s">
        <v>72</v>
      </c>
      <c r="C8">
        <v>5.0599999999999996</v>
      </c>
      <c r="D8">
        <v>5</v>
      </c>
      <c r="E8">
        <v>5.05</v>
      </c>
      <c r="F8">
        <v>5.14</v>
      </c>
      <c r="G8">
        <v>5.18</v>
      </c>
      <c r="H8">
        <v>1579</v>
      </c>
      <c r="I8" s="23">
        <f>DATE(RIGHT(Table3[[#This Row],[Effective Date]],4),LEFT(Table3[[#This Row],[Effective Date]],2),MID(Table3[[#This Row],[Effective Date]],4,2))</f>
        <v>45110</v>
      </c>
    </row>
    <row r="9" spans="1:12" x14ac:dyDescent="0.35">
      <c r="A9" s="1" t="s">
        <v>404</v>
      </c>
      <c r="B9" t="s">
        <v>72</v>
      </c>
      <c r="C9">
        <v>5.09</v>
      </c>
      <c r="D9">
        <v>4.95</v>
      </c>
      <c r="E9">
        <v>5.05</v>
      </c>
      <c r="F9">
        <v>5.16</v>
      </c>
      <c r="G9">
        <v>5.22</v>
      </c>
      <c r="H9">
        <v>1549</v>
      </c>
      <c r="I9" s="23">
        <f>DATE(RIGHT(Table3[[#This Row],[Effective Date]],4),LEFT(Table3[[#This Row],[Effective Date]],2),MID(Table3[[#This Row],[Effective Date]],4,2))</f>
        <v>45107</v>
      </c>
    </row>
    <row r="10" spans="1:12" x14ac:dyDescent="0.35">
      <c r="A10" s="1" t="s">
        <v>405</v>
      </c>
      <c r="B10" t="s">
        <v>72</v>
      </c>
      <c r="C10">
        <v>5.0599999999999996</v>
      </c>
      <c r="D10">
        <v>5</v>
      </c>
      <c r="E10">
        <v>5.05</v>
      </c>
      <c r="F10">
        <v>5.14</v>
      </c>
      <c r="G10">
        <v>5.19</v>
      </c>
      <c r="H10">
        <v>1542</v>
      </c>
      <c r="I10" s="23">
        <f>DATE(RIGHT(Table3[[#This Row],[Effective Date]],4),LEFT(Table3[[#This Row],[Effective Date]],2),MID(Table3[[#This Row],[Effective Date]],4,2))</f>
        <v>45106</v>
      </c>
    </row>
    <row r="11" spans="1:12" x14ac:dyDescent="0.35">
      <c r="A11" s="1" t="s">
        <v>406</v>
      </c>
      <c r="B11" t="s">
        <v>72</v>
      </c>
      <c r="C11">
        <v>5.0599999999999996</v>
      </c>
      <c r="D11">
        <v>5</v>
      </c>
      <c r="E11">
        <v>5.05</v>
      </c>
      <c r="F11">
        <v>5.13</v>
      </c>
      <c r="G11">
        <v>5.18</v>
      </c>
      <c r="H11">
        <v>1499</v>
      </c>
      <c r="I11" s="23">
        <f>DATE(RIGHT(Table3[[#This Row],[Effective Date]],4),LEFT(Table3[[#This Row],[Effective Date]],2),MID(Table3[[#This Row],[Effective Date]],4,2))</f>
        <v>45105</v>
      </c>
    </row>
    <row r="12" spans="1:12" x14ac:dyDescent="0.35">
      <c r="A12" s="1" t="s">
        <v>407</v>
      </c>
      <c r="B12" t="s">
        <v>72</v>
      </c>
      <c r="C12">
        <v>5.05</v>
      </c>
      <c r="D12">
        <v>5</v>
      </c>
      <c r="E12">
        <v>5.05</v>
      </c>
      <c r="F12">
        <v>5.12</v>
      </c>
      <c r="G12">
        <v>5.16</v>
      </c>
      <c r="H12">
        <v>1481</v>
      </c>
      <c r="I12" s="23">
        <f>DATE(RIGHT(Table3[[#This Row],[Effective Date]],4),LEFT(Table3[[#This Row],[Effective Date]],2),MID(Table3[[#This Row],[Effective Date]],4,2))</f>
        <v>45104</v>
      </c>
    </row>
    <row r="13" spans="1:12" x14ac:dyDescent="0.35">
      <c r="A13" s="1" t="s">
        <v>408</v>
      </c>
      <c r="B13" t="s">
        <v>72</v>
      </c>
      <c r="C13">
        <v>5.05</v>
      </c>
      <c r="D13">
        <v>5</v>
      </c>
      <c r="E13">
        <v>5.05</v>
      </c>
      <c r="F13">
        <v>5.1100000000000003</v>
      </c>
      <c r="G13">
        <v>5.15</v>
      </c>
      <c r="H13">
        <v>1429</v>
      </c>
      <c r="I13" s="23">
        <f>DATE(RIGHT(Table3[[#This Row],[Effective Date]],4),LEFT(Table3[[#This Row],[Effective Date]],2),MID(Table3[[#This Row],[Effective Date]],4,2))</f>
        <v>45103</v>
      </c>
    </row>
    <row r="14" spans="1:12" x14ac:dyDescent="0.35">
      <c r="A14" s="1" t="s">
        <v>409</v>
      </c>
      <c r="B14" t="s">
        <v>72</v>
      </c>
      <c r="C14">
        <v>5.05</v>
      </c>
      <c r="D14">
        <v>5</v>
      </c>
      <c r="E14">
        <v>5.05</v>
      </c>
      <c r="F14">
        <v>5.1100000000000003</v>
      </c>
      <c r="G14">
        <v>5.15</v>
      </c>
      <c r="H14">
        <v>1389</v>
      </c>
      <c r="I14" s="23">
        <f>DATE(RIGHT(Table3[[#This Row],[Effective Date]],4),LEFT(Table3[[#This Row],[Effective Date]],2),MID(Table3[[#This Row],[Effective Date]],4,2))</f>
        <v>45100</v>
      </c>
    </row>
    <row r="15" spans="1:12" x14ac:dyDescent="0.35">
      <c r="A15" s="1" t="s">
        <v>410</v>
      </c>
      <c r="B15" t="s">
        <v>72</v>
      </c>
      <c r="C15">
        <v>5.05</v>
      </c>
      <c r="D15">
        <v>5</v>
      </c>
      <c r="E15">
        <v>5.05</v>
      </c>
      <c r="F15">
        <v>5.0999999999999996</v>
      </c>
      <c r="G15">
        <v>5.14</v>
      </c>
      <c r="H15">
        <v>1354</v>
      </c>
      <c r="I15" s="23">
        <f>DATE(RIGHT(Table3[[#This Row],[Effective Date]],4),LEFT(Table3[[#This Row],[Effective Date]],2),MID(Table3[[#This Row],[Effective Date]],4,2))</f>
        <v>45099</v>
      </c>
    </row>
    <row r="16" spans="1:12" x14ac:dyDescent="0.35">
      <c r="A16" s="1" t="s">
        <v>344</v>
      </c>
      <c r="B16" t="s">
        <v>72</v>
      </c>
      <c r="C16">
        <v>5.05</v>
      </c>
      <c r="D16">
        <v>5</v>
      </c>
      <c r="E16">
        <v>5.04</v>
      </c>
      <c r="F16">
        <v>5.0999999999999996</v>
      </c>
      <c r="G16">
        <v>5.14</v>
      </c>
      <c r="H16">
        <v>1387</v>
      </c>
      <c r="I16" s="23">
        <f>DATE(RIGHT(Table3[[#This Row],[Effective Date]],4),LEFT(Table3[[#This Row],[Effective Date]],2),MID(Table3[[#This Row],[Effective Date]],4,2))</f>
        <v>45098</v>
      </c>
    </row>
    <row r="17" spans="1:9" x14ac:dyDescent="0.35">
      <c r="A17" s="1" t="s">
        <v>345</v>
      </c>
      <c r="B17" t="s">
        <v>72</v>
      </c>
      <c r="C17">
        <v>5.05</v>
      </c>
      <c r="D17">
        <v>4.9800000000000004</v>
      </c>
      <c r="E17">
        <v>5.05</v>
      </c>
      <c r="F17">
        <v>5.0999999999999996</v>
      </c>
      <c r="G17">
        <v>5.14</v>
      </c>
      <c r="H17">
        <v>1427</v>
      </c>
      <c r="I17" s="23">
        <f>DATE(RIGHT(Table3[[#This Row],[Effective Date]],4),LEFT(Table3[[#This Row],[Effective Date]],2),MID(Table3[[#This Row],[Effective Date]],4,2))</f>
        <v>45097</v>
      </c>
    </row>
    <row r="18" spans="1:9" x14ac:dyDescent="0.35">
      <c r="A18" s="1" t="s">
        <v>346</v>
      </c>
      <c r="B18" t="s">
        <v>72</v>
      </c>
      <c r="C18">
        <v>5.05</v>
      </c>
      <c r="D18">
        <v>5</v>
      </c>
      <c r="E18">
        <v>5.05</v>
      </c>
      <c r="F18">
        <v>5.1100000000000003</v>
      </c>
      <c r="G18">
        <v>5.15</v>
      </c>
      <c r="H18">
        <v>1405</v>
      </c>
      <c r="I18" s="23">
        <f>DATE(RIGHT(Table3[[#This Row],[Effective Date]],4),LEFT(Table3[[#This Row],[Effective Date]],2),MID(Table3[[#This Row],[Effective Date]],4,2))</f>
        <v>45093</v>
      </c>
    </row>
    <row r="19" spans="1:9" x14ac:dyDescent="0.35">
      <c r="A19" s="1" t="s">
        <v>347</v>
      </c>
      <c r="B19" t="s">
        <v>72</v>
      </c>
      <c r="C19">
        <v>5.0599999999999996</v>
      </c>
      <c r="D19">
        <v>5</v>
      </c>
      <c r="E19">
        <v>5.05</v>
      </c>
      <c r="F19">
        <v>5.12</v>
      </c>
      <c r="G19">
        <v>5.17</v>
      </c>
      <c r="H19">
        <v>1527</v>
      </c>
      <c r="I19" s="23">
        <f>DATE(RIGHT(Table3[[#This Row],[Effective Date]],4),LEFT(Table3[[#This Row],[Effective Date]],2),MID(Table3[[#This Row],[Effective Date]],4,2))</f>
        <v>45092</v>
      </c>
    </row>
    <row r="20" spans="1:9" x14ac:dyDescent="0.35">
      <c r="A20" s="1" t="s">
        <v>348</v>
      </c>
      <c r="B20" t="s">
        <v>72</v>
      </c>
      <c r="C20">
        <v>5.05</v>
      </c>
      <c r="D20">
        <v>4.99</v>
      </c>
      <c r="E20">
        <v>5.03</v>
      </c>
      <c r="F20">
        <v>5.09</v>
      </c>
      <c r="G20">
        <v>5.14</v>
      </c>
      <c r="H20">
        <v>1397</v>
      </c>
      <c r="I20" s="23">
        <f>DATE(RIGHT(Table3[[#This Row],[Effective Date]],4),LEFT(Table3[[#This Row],[Effective Date]],2),MID(Table3[[#This Row],[Effective Date]],4,2))</f>
        <v>45091</v>
      </c>
    </row>
    <row r="21" spans="1:9" x14ac:dyDescent="0.35">
      <c r="A21" s="1" t="s">
        <v>349</v>
      </c>
      <c r="B21" t="s">
        <v>72</v>
      </c>
      <c r="C21">
        <v>5.05</v>
      </c>
      <c r="D21">
        <v>4.9800000000000004</v>
      </c>
      <c r="E21">
        <v>5.04</v>
      </c>
      <c r="F21">
        <v>5.09</v>
      </c>
      <c r="G21">
        <v>5.14</v>
      </c>
      <c r="H21">
        <v>1375</v>
      </c>
      <c r="I21" s="23">
        <f>DATE(RIGHT(Table3[[#This Row],[Effective Date]],4),LEFT(Table3[[#This Row],[Effective Date]],2),MID(Table3[[#This Row],[Effective Date]],4,2))</f>
        <v>45090</v>
      </c>
    </row>
    <row r="22" spans="1:9" x14ac:dyDescent="0.35">
      <c r="A22" s="1" t="s">
        <v>350</v>
      </c>
      <c r="B22" t="s">
        <v>72</v>
      </c>
      <c r="C22">
        <v>5.05</v>
      </c>
      <c r="D22">
        <v>4.97</v>
      </c>
      <c r="E22">
        <v>5.03</v>
      </c>
      <c r="F22">
        <v>5.08</v>
      </c>
      <c r="G22">
        <v>5.13</v>
      </c>
      <c r="H22">
        <v>1399</v>
      </c>
      <c r="I22" s="23">
        <f>DATE(RIGHT(Table3[[#This Row],[Effective Date]],4),LEFT(Table3[[#This Row],[Effective Date]],2),MID(Table3[[#This Row],[Effective Date]],4,2))</f>
        <v>45089</v>
      </c>
    </row>
    <row r="23" spans="1:9" x14ac:dyDescent="0.35">
      <c r="A23" s="1" t="s">
        <v>351</v>
      </c>
      <c r="B23" t="s">
        <v>72</v>
      </c>
      <c r="C23">
        <v>5.05</v>
      </c>
      <c r="D23">
        <v>4.99</v>
      </c>
      <c r="E23">
        <v>5.03</v>
      </c>
      <c r="F23">
        <v>5.09</v>
      </c>
      <c r="G23">
        <v>5.13</v>
      </c>
      <c r="H23">
        <v>1392</v>
      </c>
      <c r="I23" s="23">
        <f>DATE(RIGHT(Table3[[#This Row],[Effective Date]],4),LEFT(Table3[[#This Row],[Effective Date]],2),MID(Table3[[#This Row],[Effective Date]],4,2))</f>
        <v>45086</v>
      </c>
    </row>
    <row r="24" spans="1:9" x14ac:dyDescent="0.35">
      <c r="A24" s="1" t="s">
        <v>352</v>
      </c>
      <c r="B24" t="s">
        <v>72</v>
      </c>
      <c r="C24">
        <v>5.05</v>
      </c>
      <c r="D24">
        <v>4.99</v>
      </c>
      <c r="E24">
        <v>5.03</v>
      </c>
      <c r="F24">
        <v>5.09</v>
      </c>
      <c r="G24">
        <v>5.14</v>
      </c>
      <c r="H24">
        <v>1402</v>
      </c>
      <c r="I24" s="23">
        <f>DATE(RIGHT(Table3[[#This Row],[Effective Date]],4),LEFT(Table3[[#This Row],[Effective Date]],2),MID(Table3[[#This Row],[Effective Date]],4,2))</f>
        <v>45085</v>
      </c>
    </row>
    <row r="25" spans="1:9" x14ac:dyDescent="0.35">
      <c r="A25" s="1" t="s">
        <v>353</v>
      </c>
      <c r="B25" t="s">
        <v>72</v>
      </c>
      <c r="C25">
        <v>5.05</v>
      </c>
      <c r="D25">
        <v>4.99</v>
      </c>
      <c r="E25">
        <v>5.03</v>
      </c>
      <c r="F25">
        <v>5.09</v>
      </c>
      <c r="G25">
        <v>5.15</v>
      </c>
      <c r="H25">
        <v>1429</v>
      </c>
      <c r="I25" s="23">
        <f>DATE(RIGHT(Table3[[#This Row],[Effective Date]],4),LEFT(Table3[[#This Row],[Effective Date]],2),MID(Table3[[#This Row],[Effective Date]],4,2))</f>
        <v>45084</v>
      </c>
    </row>
    <row r="26" spans="1:9" x14ac:dyDescent="0.35">
      <c r="A26" s="1" t="s">
        <v>354</v>
      </c>
      <c r="B26" t="s">
        <v>72</v>
      </c>
      <c r="C26">
        <v>5.05</v>
      </c>
      <c r="D26">
        <v>5</v>
      </c>
      <c r="E26">
        <v>5.04</v>
      </c>
      <c r="F26">
        <v>5.0999999999999996</v>
      </c>
      <c r="G26">
        <v>5.15</v>
      </c>
      <c r="H26">
        <v>1414</v>
      </c>
      <c r="I26" s="23">
        <f>DATE(RIGHT(Table3[[#This Row],[Effective Date]],4),LEFT(Table3[[#This Row],[Effective Date]],2),MID(Table3[[#This Row],[Effective Date]],4,2))</f>
        <v>45083</v>
      </c>
    </row>
    <row r="27" spans="1:9" x14ac:dyDescent="0.35">
      <c r="A27" s="1" t="s">
        <v>355</v>
      </c>
      <c r="B27" t="s">
        <v>72</v>
      </c>
      <c r="C27">
        <v>5.0599999999999996</v>
      </c>
      <c r="D27">
        <v>5</v>
      </c>
      <c r="E27">
        <v>5.05</v>
      </c>
      <c r="F27">
        <v>5.13</v>
      </c>
      <c r="G27">
        <v>5.18</v>
      </c>
      <c r="H27">
        <v>1472</v>
      </c>
      <c r="I27" s="23">
        <f>DATE(RIGHT(Table3[[#This Row],[Effective Date]],4),LEFT(Table3[[#This Row],[Effective Date]],2),MID(Table3[[#This Row],[Effective Date]],4,2))</f>
        <v>45082</v>
      </c>
    </row>
    <row r="28" spans="1:9" x14ac:dyDescent="0.35">
      <c r="A28" s="1" t="s">
        <v>356</v>
      </c>
      <c r="B28" t="s">
        <v>72</v>
      </c>
      <c r="C28">
        <v>5.07</v>
      </c>
      <c r="D28">
        <v>5</v>
      </c>
      <c r="E28">
        <v>5.05</v>
      </c>
      <c r="F28">
        <v>5.17</v>
      </c>
      <c r="G28">
        <v>5.23</v>
      </c>
      <c r="H28">
        <v>1475</v>
      </c>
      <c r="I28" s="23">
        <f>DATE(RIGHT(Table3[[#This Row],[Effective Date]],4),LEFT(Table3[[#This Row],[Effective Date]],2),MID(Table3[[#This Row],[Effective Date]],4,2))</f>
        <v>45079</v>
      </c>
    </row>
    <row r="29" spans="1:9" x14ac:dyDescent="0.35">
      <c r="A29" s="1" t="s">
        <v>357</v>
      </c>
      <c r="B29" t="s">
        <v>72</v>
      </c>
      <c r="C29">
        <v>5.08</v>
      </c>
      <c r="D29">
        <v>5</v>
      </c>
      <c r="E29">
        <v>5.0599999999999996</v>
      </c>
      <c r="F29">
        <v>5.19</v>
      </c>
      <c r="G29">
        <v>5.24</v>
      </c>
      <c r="H29">
        <v>1627</v>
      </c>
      <c r="I29" s="23">
        <f>DATE(RIGHT(Table3[[#This Row],[Effective Date]],4),LEFT(Table3[[#This Row],[Effective Date]],2),MID(Table3[[#This Row],[Effective Date]],4,2))</f>
        <v>45078</v>
      </c>
    </row>
    <row r="30" spans="1:9" x14ac:dyDescent="0.35">
      <c r="A30" s="1" t="s">
        <v>358</v>
      </c>
      <c r="B30" t="s">
        <v>72</v>
      </c>
      <c r="C30">
        <v>5.08</v>
      </c>
      <c r="D30">
        <v>5</v>
      </c>
      <c r="E30">
        <v>5.05</v>
      </c>
      <c r="F30">
        <v>5.17</v>
      </c>
      <c r="G30">
        <v>5.21</v>
      </c>
      <c r="H30">
        <v>1623</v>
      </c>
      <c r="I30" s="23">
        <f>DATE(RIGHT(Table3[[#This Row],[Effective Date]],4),LEFT(Table3[[#This Row],[Effective Date]],2),MID(Table3[[#This Row],[Effective Date]],4,2))</f>
        <v>45077</v>
      </c>
    </row>
    <row r="31" spans="1:9" x14ac:dyDescent="0.35">
      <c r="A31" s="1" t="s">
        <v>359</v>
      </c>
      <c r="B31" t="s">
        <v>72</v>
      </c>
      <c r="C31">
        <v>5.0599999999999996</v>
      </c>
      <c r="D31">
        <v>4.99</v>
      </c>
      <c r="E31">
        <v>5.05</v>
      </c>
      <c r="F31">
        <v>5.13</v>
      </c>
      <c r="G31">
        <v>5.19</v>
      </c>
      <c r="H31">
        <v>1530</v>
      </c>
      <c r="I31" s="23">
        <f>DATE(RIGHT(Table3[[#This Row],[Effective Date]],4),LEFT(Table3[[#This Row],[Effective Date]],2),MID(Table3[[#This Row],[Effective Date]],4,2))</f>
        <v>45076</v>
      </c>
    </row>
    <row r="32" spans="1:9" x14ac:dyDescent="0.35">
      <c r="A32" s="1" t="s">
        <v>360</v>
      </c>
      <c r="B32" t="s">
        <v>72</v>
      </c>
      <c r="C32">
        <v>5.0599999999999996</v>
      </c>
      <c r="D32">
        <v>5</v>
      </c>
      <c r="E32">
        <v>5.05</v>
      </c>
      <c r="F32">
        <v>5.15</v>
      </c>
      <c r="G32">
        <v>5.22</v>
      </c>
      <c r="H32">
        <v>1476</v>
      </c>
      <c r="I32" s="23">
        <f>DATE(RIGHT(Table3[[#This Row],[Effective Date]],4),LEFT(Table3[[#This Row],[Effective Date]],2),MID(Table3[[#This Row],[Effective Date]],4,2))</f>
        <v>45072</v>
      </c>
    </row>
    <row r="33" spans="1:9" x14ac:dyDescent="0.35">
      <c r="A33" s="1" t="s">
        <v>361</v>
      </c>
      <c r="B33" t="s">
        <v>72</v>
      </c>
      <c r="C33">
        <v>5.0599999999999996</v>
      </c>
      <c r="D33">
        <v>5</v>
      </c>
      <c r="E33">
        <v>5.05</v>
      </c>
      <c r="F33">
        <v>5.15</v>
      </c>
      <c r="G33">
        <v>5.21</v>
      </c>
      <c r="H33">
        <v>1537</v>
      </c>
      <c r="I33" s="23">
        <f>DATE(RIGHT(Table3[[#This Row],[Effective Date]],4),LEFT(Table3[[#This Row],[Effective Date]],2),MID(Table3[[#This Row],[Effective Date]],4,2))</f>
        <v>45071</v>
      </c>
    </row>
    <row r="34" spans="1:9" x14ac:dyDescent="0.35">
      <c r="A34" s="1" t="s">
        <v>362</v>
      </c>
      <c r="B34" t="s">
        <v>72</v>
      </c>
      <c r="C34">
        <v>5.05</v>
      </c>
      <c r="D34">
        <v>4.99</v>
      </c>
      <c r="E34">
        <v>5.05</v>
      </c>
      <c r="F34">
        <v>5.1100000000000003</v>
      </c>
      <c r="G34">
        <v>5.15</v>
      </c>
      <c r="H34">
        <v>1401</v>
      </c>
      <c r="I34" s="23">
        <f>DATE(RIGHT(Table3[[#This Row],[Effective Date]],4),LEFT(Table3[[#This Row],[Effective Date]],2),MID(Table3[[#This Row],[Effective Date]],4,2))</f>
        <v>45070</v>
      </c>
    </row>
    <row r="35" spans="1:9" x14ac:dyDescent="0.35">
      <c r="A35" s="1" t="s">
        <v>363</v>
      </c>
      <c r="B35" t="s">
        <v>72</v>
      </c>
      <c r="C35">
        <v>5.05</v>
      </c>
      <c r="D35">
        <v>4.9800000000000004</v>
      </c>
      <c r="E35">
        <v>5.04</v>
      </c>
      <c r="F35">
        <v>5.0999999999999996</v>
      </c>
      <c r="G35">
        <v>5.14</v>
      </c>
      <c r="H35">
        <v>1383</v>
      </c>
      <c r="I35" s="23">
        <f>DATE(RIGHT(Table3[[#This Row],[Effective Date]],4),LEFT(Table3[[#This Row],[Effective Date]],2),MID(Table3[[#This Row],[Effective Date]],4,2))</f>
        <v>45069</v>
      </c>
    </row>
    <row r="36" spans="1:9" x14ac:dyDescent="0.35">
      <c r="A36" s="1" t="s">
        <v>364</v>
      </c>
      <c r="B36" t="s">
        <v>72</v>
      </c>
      <c r="C36">
        <v>5.05</v>
      </c>
      <c r="D36">
        <v>4.97</v>
      </c>
      <c r="E36">
        <v>5.03</v>
      </c>
      <c r="F36">
        <v>5.09</v>
      </c>
      <c r="G36">
        <v>5.13</v>
      </c>
      <c r="H36">
        <v>1434</v>
      </c>
      <c r="I36" s="23">
        <f>DATE(RIGHT(Table3[[#This Row],[Effective Date]],4),LEFT(Table3[[#This Row],[Effective Date]],2),MID(Table3[[#This Row],[Effective Date]],4,2))</f>
        <v>45068</v>
      </c>
    </row>
    <row r="37" spans="1:9" x14ac:dyDescent="0.35">
      <c r="A37" s="1" t="s">
        <v>365</v>
      </c>
      <c r="B37" t="s">
        <v>72</v>
      </c>
      <c r="C37">
        <v>5.05</v>
      </c>
      <c r="D37">
        <v>4.97</v>
      </c>
      <c r="E37">
        <v>5.04</v>
      </c>
      <c r="F37">
        <v>5.09</v>
      </c>
      <c r="G37">
        <v>5.14</v>
      </c>
      <c r="H37">
        <v>1363</v>
      </c>
      <c r="I37" s="23">
        <f>DATE(RIGHT(Table3[[#This Row],[Effective Date]],4),LEFT(Table3[[#This Row],[Effective Date]],2),MID(Table3[[#This Row],[Effective Date]],4,2))</f>
        <v>45065</v>
      </c>
    </row>
    <row r="38" spans="1:9" x14ac:dyDescent="0.35">
      <c r="A38" s="1" t="s">
        <v>366</v>
      </c>
      <c r="B38" t="s">
        <v>72</v>
      </c>
      <c r="C38">
        <v>5.05</v>
      </c>
      <c r="D38">
        <v>4.97</v>
      </c>
      <c r="E38">
        <v>5.05</v>
      </c>
      <c r="F38">
        <v>5.0999999999999996</v>
      </c>
      <c r="G38">
        <v>5.15</v>
      </c>
      <c r="H38">
        <v>1401</v>
      </c>
      <c r="I38" s="23">
        <f>DATE(RIGHT(Table3[[#This Row],[Effective Date]],4),LEFT(Table3[[#This Row],[Effective Date]],2),MID(Table3[[#This Row],[Effective Date]],4,2))</f>
        <v>45064</v>
      </c>
    </row>
    <row r="39" spans="1:9" x14ac:dyDescent="0.35">
      <c r="A39" s="1" t="s">
        <v>367</v>
      </c>
      <c r="B39" t="s">
        <v>72</v>
      </c>
      <c r="C39">
        <v>5.05</v>
      </c>
      <c r="D39">
        <v>4.9800000000000004</v>
      </c>
      <c r="E39">
        <v>5.05</v>
      </c>
      <c r="F39">
        <v>5.0999999999999996</v>
      </c>
      <c r="G39">
        <v>5.15</v>
      </c>
      <c r="H39">
        <v>1401</v>
      </c>
      <c r="I39" s="23">
        <f>DATE(RIGHT(Table3[[#This Row],[Effective Date]],4),LEFT(Table3[[#This Row],[Effective Date]],2),MID(Table3[[#This Row],[Effective Date]],4,2))</f>
        <v>45063</v>
      </c>
    </row>
    <row r="40" spans="1:9" x14ac:dyDescent="0.35">
      <c r="A40" s="1" t="s">
        <v>368</v>
      </c>
      <c r="B40" t="s">
        <v>72</v>
      </c>
      <c r="C40">
        <v>5.05</v>
      </c>
      <c r="D40">
        <v>4.99</v>
      </c>
      <c r="E40">
        <v>5.05</v>
      </c>
      <c r="F40">
        <v>5.1100000000000003</v>
      </c>
      <c r="G40">
        <v>5.15</v>
      </c>
      <c r="H40">
        <v>1466</v>
      </c>
      <c r="I40" s="23">
        <f>DATE(RIGHT(Table3[[#This Row],[Effective Date]],4),LEFT(Table3[[#This Row],[Effective Date]],2),MID(Table3[[#This Row],[Effective Date]],4,2))</f>
        <v>45062</v>
      </c>
    </row>
    <row r="41" spans="1:9" x14ac:dyDescent="0.35">
      <c r="A41" s="1" t="s">
        <v>369</v>
      </c>
      <c r="B41" t="s">
        <v>72</v>
      </c>
      <c r="C41">
        <v>5.0599999999999996</v>
      </c>
      <c r="D41">
        <v>4.99</v>
      </c>
      <c r="E41">
        <v>5.05</v>
      </c>
      <c r="F41">
        <v>5.1100000000000003</v>
      </c>
      <c r="G41">
        <v>5.15</v>
      </c>
      <c r="H41">
        <v>1497</v>
      </c>
      <c r="I41" s="23">
        <f>DATE(RIGHT(Table3[[#This Row],[Effective Date]],4),LEFT(Table3[[#This Row],[Effective Date]],2),MID(Table3[[#This Row],[Effective Date]],4,2))</f>
        <v>45061</v>
      </c>
    </row>
    <row r="42" spans="1:9" x14ac:dyDescent="0.35">
      <c r="A42" s="1" t="s">
        <v>370</v>
      </c>
      <c r="B42" t="s">
        <v>72</v>
      </c>
      <c r="C42">
        <v>5.05</v>
      </c>
      <c r="D42">
        <v>4.9800000000000004</v>
      </c>
      <c r="E42">
        <v>5.04</v>
      </c>
      <c r="F42">
        <v>5.09</v>
      </c>
      <c r="G42">
        <v>5.14</v>
      </c>
      <c r="H42">
        <v>1352</v>
      </c>
      <c r="I42" s="23">
        <f>DATE(RIGHT(Table3[[#This Row],[Effective Date]],4),LEFT(Table3[[#This Row],[Effective Date]],2),MID(Table3[[#This Row],[Effective Date]],4,2))</f>
        <v>45058</v>
      </c>
    </row>
    <row r="43" spans="1:9" x14ac:dyDescent="0.35">
      <c r="A43" s="1" t="s">
        <v>371</v>
      </c>
      <c r="B43" t="s">
        <v>72</v>
      </c>
      <c r="C43">
        <v>5.05</v>
      </c>
      <c r="D43">
        <v>4.9800000000000004</v>
      </c>
      <c r="E43">
        <v>5.04</v>
      </c>
      <c r="F43">
        <v>5.09</v>
      </c>
      <c r="G43">
        <v>5.13</v>
      </c>
      <c r="H43">
        <v>1372</v>
      </c>
      <c r="I43" s="23">
        <f>DATE(RIGHT(Table3[[#This Row],[Effective Date]],4),LEFT(Table3[[#This Row],[Effective Date]],2),MID(Table3[[#This Row],[Effective Date]],4,2))</f>
        <v>45057</v>
      </c>
    </row>
    <row r="44" spans="1:9" x14ac:dyDescent="0.35">
      <c r="A44" s="1" t="s">
        <v>372</v>
      </c>
      <c r="B44" t="s">
        <v>72</v>
      </c>
      <c r="C44">
        <v>5.0599999999999996</v>
      </c>
      <c r="D44">
        <v>4.9800000000000004</v>
      </c>
      <c r="E44">
        <v>5.05</v>
      </c>
      <c r="F44">
        <v>5.1100000000000003</v>
      </c>
      <c r="G44">
        <v>5.17</v>
      </c>
      <c r="H44">
        <v>1410</v>
      </c>
      <c r="I44" s="23">
        <f>DATE(RIGHT(Table3[[#This Row],[Effective Date]],4),LEFT(Table3[[#This Row],[Effective Date]],2),MID(Table3[[#This Row],[Effective Date]],4,2))</f>
        <v>45056</v>
      </c>
    </row>
    <row r="45" spans="1:9" x14ac:dyDescent="0.35">
      <c r="A45" s="1" t="s">
        <v>373</v>
      </c>
      <c r="B45" t="s">
        <v>72</v>
      </c>
      <c r="C45">
        <v>5.0599999999999996</v>
      </c>
      <c r="D45">
        <v>5</v>
      </c>
      <c r="E45">
        <v>5.05</v>
      </c>
      <c r="F45">
        <v>5.12</v>
      </c>
      <c r="G45">
        <v>5.17</v>
      </c>
      <c r="H45">
        <v>1482</v>
      </c>
      <c r="I45" s="23">
        <f>DATE(RIGHT(Table3[[#This Row],[Effective Date]],4),LEFT(Table3[[#This Row],[Effective Date]],2),MID(Table3[[#This Row],[Effective Date]],4,2))</f>
        <v>45055</v>
      </c>
    </row>
    <row r="46" spans="1:9" x14ac:dyDescent="0.35">
      <c r="A46" s="1" t="s">
        <v>374</v>
      </c>
      <c r="B46" t="s">
        <v>72</v>
      </c>
      <c r="C46">
        <v>5.0599999999999996</v>
      </c>
      <c r="D46">
        <v>4.99</v>
      </c>
      <c r="E46">
        <v>5.05</v>
      </c>
      <c r="F46">
        <v>5.12</v>
      </c>
      <c r="G46">
        <v>5.17</v>
      </c>
      <c r="H46">
        <v>1497</v>
      </c>
      <c r="I46" s="23">
        <f>DATE(RIGHT(Table3[[#This Row],[Effective Date]],4),LEFT(Table3[[#This Row],[Effective Date]],2),MID(Table3[[#This Row],[Effective Date]],4,2))</f>
        <v>45054</v>
      </c>
    </row>
    <row r="47" spans="1:9" x14ac:dyDescent="0.35">
      <c r="A47" s="1" t="s">
        <v>375</v>
      </c>
      <c r="B47" t="s">
        <v>72</v>
      </c>
      <c r="C47">
        <v>5.0599999999999996</v>
      </c>
      <c r="D47">
        <v>5</v>
      </c>
      <c r="E47">
        <v>5.05</v>
      </c>
      <c r="F47">
        <v>5.13</v>
      </c>
      <c r="G47">
        <v>5.18</v>
      </c>
      <c r="H47">
        <v>1517</v>
      </c>
      <c r="I47" s="23">
        <f>DATE(RIGHT(Table3[[#This Row],[Effective Date]],4),LEFT(Table3[[#This Row],[Effective Date]],2),MID(Table3[[#This Row],[Effective Date]],4,2))</f>
        <v>45051</v>
      </c>
    </row>
    <row r="48" spans="1:9" x14ac:dyDescent="0.35">
      <c r="A48" s="1" t="s">
        <v>376</v>
      </c>
      <c r="B48" t="s">
        <v>72</v>
      </c>
      <c r="C48">
        <v>5.0599999999999996</v>
      </c>
      <c r="D48">
        <v>4.82</v>
      </c>
      <c r="E48">
        <v>5.05</v>
      </c>
      <c r="F48">
        <v>5.13</v>
      </c>
      <c r="G48">
        <v>5.17</v>
      </c>
      <c r="H48">
        <v>1590</v>
      </c>
      <c r="I48" s="23">
        <f>DATE(RIGHT(Table3[[#This Row],[Effective Date]],4),LEFT(Table3[[#This Row],[Effective Date]],2),MID(Table3[[#This Row],[Effective Date]],4,2))</f>
        <v>45050</v>
      </c>
    </row>
    <row r="49" spans="1:9" x14ac:dyDescent="0.35">
      <c r="A49" s="1" t="s">
        <v>377</v>
      </c>
      <c r="B49" t="s">
        <v>72</v>
      </c>
      <c r="C49">
        <v>4.8099999999999996</v>
      </c>
      <c r="D49">
        <v>4.75</v>
      </c>
      <c r="E49">
        <v>4.8</v>
      </c>
      <c r="F49">
        <v>4.87</v>
      </c>
      <c r="G49">
        <v>4.92</v>
      </c>
      <c r="H49">
        <v>1544</v>
      </c>
      <c r="I49" s="23">
        <f>DATE(RIGHT(Table3[[#This Row],[Effective Date]],4),LEFT(Table3[[#This Row],[Effective Date]],2),MID(Table3[[#This Row],[Effective Date]],4,2))</f>
        <v>45049</v>
      </c>
    </row>
    <row r="50" spans="1:9" x14ac:dyDescent="0.35">
      <c r="A50" s="1" t="s">
        <v>378</v>
      </c>
      <c r="B50" t="s">
        <v>72</v>
      </c>
      <c r="C50">
        <v>4.8099999999999996</v>
      </c>
      <c r="D50">
        <v>4.75</v>
      </c>
      <c r="E50">
        <v>4.8</v>
      </c>
      <c r="F50">
        <v>4.87</v>
      </c>
      <c r="G50">
        <v>4.91</v>
      </c>
      <c r="H50">
        <v>1537</v>
      </c>
      <c r="I50" s="23">
        <f>DATE(RIGHT(Table3[[#This Row],[Effective Date]],4),LEFT(Table3[[#This Row],[Effective Date]],2),MID(Table3[[#This Row],[Effective Date]],4,2))</f>
        <v>45048</v>
      </c>
    </row>
    <row r="51" spans="1:9" x14ac:dyDescent="0.35">
      <c r="A51" s="1" t="s">
        <v>379</v>
      </c>
      <c r="B51" t="s">
        <v>72</v>
      </c>
      <c r="C51">
        <v>4.8099999999999996</v>
      </c>
      <c r="D51">
        <v>4.75</v>
      </c>
      <c r="E51">
        <v>4.8</v>
      </c>
      <c r="F51">
        <v>4.87</v>
      </c>
      <c r="G51">
        <v>4.91</v>
      </c>
      <c r="H51">
        <v>1577</v>
      </c>
      <c r="I51" s="23">
        <f>DATE(RIGHT(Table3[[#This Row],[Effective Date]],4),LEFT(Table3[[#This Row],[Effective Date]],2),MID(Table3[[#This Row],[Effective Date]],4,2))</f>
        <v>45047</v>
      </c>
    </row>
    <row r="52" spans="1:9" x14ac:dyDescent="0.35">
      <c r="A52" s="1" t="s">
        <v>380</v>
      </c>
      <c r="B52" t="s">
        <v>72</v>
      </c>
      <c r="C52">
        <v>4.8099999999999996</v>
      </c>
      <c r="D52">
        <v>4.75</v>
      </c>
      <c r="E52">
        <v>4.8</v>
      </c>
      <c r="F52">
        <v>4.87</v>
      </c>
      <c r="G52">
        <v>4.92</v>
      </c>
      <c r="H52">
        <v>1378</v>
      </c>
      <c r="I52" s="23">
        <f>DATE(RIGHT(Table3[[#This Row],[Effective Date]],4),LEFT(Table3[[#This Row],[Effective Date]],2),MID(Table3[[#This Row],[Effective Date]],4,2))</f>
        <v>45044</v>
      </c>
    </row>
    <row r="53" spans="1:9" x14ac:dyDescent="0.35">
      <c r="A53" s="1" t="s">
        <v>381</v>
      </c>
      <c r="B53" t="s">
        <v>72</v>
      </c>
      <c r="C53">
        <v>4.8099999999999996</v>
      </c>
      <c r="D53">
        <v>4.74</v>
      </c>
      <c r="E53">
        <v>4.8</v>
      </c>
      <c r="F53">
        <v>4.8600000000000003</v>
      </c>
      <c r="G53">
        <v>4.9000000000000004</v>
      </c>
      <c r="H53">
        <v>1337</v>
      </c>
      <c r="I53" s="23">
        <f>DATE(RIGHT(Table3[[#This Row],[Effective Date]],4),LEFT(Table3[[#This Row],[Effective Date]],2),MID(Table3[[#This Row],[Effective Date]],4,2))</f>
        <v>45043</v>
      </c>
    </row>
    <row r="54" spans="1:9" x14ac:dyDescent="0.35">
      <c r="A54" s="1" t="s">
        <v>382</v>
      </c>
      <c r="B54" t="s">
        <v>72</v>
      </c>
      <c r="C54">
        <v>4.8</v>
      </c>
      <c r="D54">
        <v>4.74</v>
      </c>
      <c r="E54">
        <v>4.79</v>
      </c>
      <c r="F54">
        <v>4.8499999999999996</v>
      </c>
      <c r="G54">
        <v>4.8899999999999997</v>
      </c>
      <c r="H54">
        <v>1345</v>
      </c>
      <c r="I54" s="23">
        <f>DATE(RIGHT(Table3[[#This Row],[Effective Date]],4),LEFT(Table3[[#This Row],[Effective Date]],2),MID(Table3[[#This Row],[Effective Date]],4,2))</f>
        <v>45042</v>
      </c>
    </row>
    <row r="55" spans="1:9" x14ac:dyDescent="0.35">
      <c r="A55" s="1" t="s">
        <v>383</v>
      </c>
      <c r="B55" t="s">
        <v>72</v>
      </c>
      <c r="C55">
        <v>4.8</v>
      </c>
      <c r="D55">
        <v>4.74</v>
      </c>
      <c r="E55">
        <v>4.79</v>
      </c>
      <c r="F55">
        <v>4.8499999999999996</v>
      </c>
      <c r="G55">
        <v>4.8899999999999997</v>
      </c>
      <c r="H55">
        <v>1329</v>
      </c>
      <c r="I55" s="23">
        <f>DATE(RIGHT(Table3[[#This Row],[Effective Date]],4),LEFT(Table3[[#This Row],[Effective Date]],2),MID(Table3[[#This Row],[Effective Date]],4,2))</f>
        <v>45041</v>
      </c>
    </row>
    <row r="56" spans="1:9" x14ac:dyDescent="0.35">
      <c r="A56" s="1" t="s">
        <v>384</v>
      </c>
      <c r="B56" t="s">
        <v>72</v>
      </c>
      <c r="C56">
        <v>4.8</v>
      </c>
      <c r="D56">
        <v>4.7300000000000004</v>
      </c>
      <c r="E56">
        <v>4.78</v>
      </c>
      <c r="F56">
        <v>4.84</v>
      </c>
      <c r="G56">
        <v>4.88</v>
      </c>
      <c r="H56">
        <v>1298</v>
      </c>
      <c r="I56" s="23">
        <f>DATE(RIGHT(Table3[[#This Row],[Effective Date]],4),LEFT(Table3[[#This Row],[Effective Date]],2),MID(Table3[[#This Row],[Effective Date]],4,2))</f>
        <v>45040</v>
      </c>
    </row>
    <row r="57" spans="1:9" x14ac:dyDescent="0.35">
      <c r="A57" s="1" t="s">
        <v>385</v>
      </c>
      <c r="B57" t="s">
        <v>72</v>
      </c>
      <c r="C57">
        <v>4.8</v>
      </c>
      <c r="D57">
        <v>4.72</v>
      </c>
      <c r="E57">
        <v>4.7699999999999996</v>
      </c>
      <c r="F57">
        <v>4.83</v>
      </c>
      <c r="G57">
        <v>4.87</v>
      </c>
      <c r="H57">
        <v>1324</v>
      </c>
      <c r="I57" s="23">
        <f>DATE(RIGHT(Table3[[#This Row],[Effective Date]],4),LEFT(Table3[[#This Row],[Effective Date]],2),MID(Table3[[#This Row],[Effective Date]],4,2))</f>
        <v>45037</v>
      </c>
    </row>
    <row r="58" spans="1:9" x14ac:dyDescent="0.35">
      <c r="A58" s="1" t="s">
        <v>386</v>
      </c>
      <c r="B58" t="s">
        <v>72</v>
      </c>
      <c r="C58">
        <v>4.8</v>
      </c>
      <c r="D58">
        <v>4.72</v>
      </c>
      <c r="E58">
        <v>4.7699999999999996</v>
      </c>
      <c r="F58">
        <v>4.8099999999999996</v>
      </c>
      <c r="G58">
        <v>4.87</v>
      </c>
      <c r="H58">
        <v>1281</v>
      </c>
      <c r="I58" s="23">
        <f>DATE(RIGHT(Table3[[#This Row],[Effective Date]],4),LEFT(Table3[[#This Row],[Effective Date]],2),MID(Table3[[#This Row],[Effective Date]],4,2))</f>
        <v>45036</v>
      </c>
    </row>
    <row r="59" spans="1:9" x14ac:dyDescent="0.35">
      <c r="A59" s="1" t="s">
        <v>387</v>
      </c>
      <c r="B59" t="s">
        <v>72</v>
      </c>
      <c r="C59">
        <v>4.8</v>
      </c>
      <c r="D59">
        <v>4.7300000000000004</v>
      </c>
      <c r="E59">
        <v>4.78</v>
      </c>
      <c r="F59">
        <v>4.83</v>
      </c>
      <c r="G59">
        <v>4.88</v>
      </c>
      <c r="H59">
        <v>1307</v>
      </c>
      <c r="I59" s="23">
        <f>DATE(RIGHT(Table3[[#This Row],[Effective Date]],4),LEFT(Table3[[#This Row],[Effective Date]],2),MID(Table3[[#This Row],[Effective Date]],4,2))</f>
        <v>45035</v>
      </c>
    </row>
    <row r="60" spans="1:9" x14ac:dyDescent="0.35">
      <c r="A60" s="1" t="s">
        <v>388</v>
      </c>
      <c r="B60" t="s">
        <v>72</v>
      </c>
      <c r="C60">
        <v>4.8</v>
      </c>
      <c r="D60">
        <v>4.74</v>
      </c>
      <c r="E60">
        <v>4.79</v>
      </c>
      <c r="F60">
        <v>4.8499999999999996</v>
      </c>
      <c r="G60">
        <v>4.9000000000000004</v>
      </c>
      <c r="H60">
        <v>1364</v>
      </c>
      <c r="I60" s="23">
        <f>DATE(RIGHT(Table3[[#This Row],[Effective Date]],4),LEFT(Table3[[#This Row],[Effective Date]],2),MID(Table3[[#This Row],[Effective Date]],4,2))</f>
        <v>45034</v>
      </c>
    </row>
    <row r="61" spans="1:9" x14ac:dyDescent="0.35">
      <c r="A61" s="1" t="s">
        <v>389</v>
      </c>
      <c r="B61" t="s">
        <v>72</v>
      </c>
      <c r="C61">
        <v>4.8</v>
      </c>
      <c r="D61">
        <v>4.74</v>
      </c>
      <c r="E61">
        <v>4.79</v>
      </c>
      <c r="F61">
        <v>4.8499999999999996</v>
      </c>
      <c r="G61">
        <v>4.8899999999999997</v>
      </c>
      <c r="H61">
        <v>1406</v>
      </c>
      <c r="I61" s="23">
        <f>DATE(RIGHT(Table3[[#This Row],[Effective Date]],4),LEFT(Table3[[#This Row],[Effective Date]],2),MID(Table3[[#This Row],[Effective Date]],4,2))</f>
        <v>45033</v>
      </c>
    </row>
    <row r="62" spans="1:9" x14ac:dyDescent="0.35">
      <c r="A62" s="1" t="s">
        <v>390</v>
      </c>
      <c r="B62" t="s">
        <v>72</v>
      </c>
      <c r="C62">
        <v>4.8</v>
      </c>
      <c r="D62">
        <v>4.74</v>
      </c>
      <c r="E62">
        <v>4.79</v>
      </c>
      <c r="F62">
        <v>4.84</v>
      </c>
      <c r="G62">
        <v>4.88</v>
      </c>
      <c r="H62">
        <v>1312</v>
      </c>
      <c r="I62" s="23">
        <f>DATE(RIGHT(Table3[[#This Row],[Effective Date]],4),LEFT(Table3[[#This Row],[Effective Date]],2),MID(Table3[[#This Row],[Effective Date]],4,2))</f>
        <v>45030</v>
      </c>
    </row>
    <row r="63" spans="1:9" x14ac:dyDescent="0.35">
      <c r="A63" s="1" t="s">
        <v>391</v>
      </c>
      <c r="B63" t="s">
        <v>72</v>
      </c>
      <c r="C63">
        <v>4.8</v>
      </c>
      <c r="D63">
        <v>4.74</v>
      </c>
      <c r="E63">
        <v>4.78</v>
      </c>
      <c r="F63">
        <v>4.83</v>
      </c>
      <c r="G63">
        <v>4.92</v>
      </c>
      <c r="H63">
        <v>1378</v>
      </c>
      <c r="I63" s="23">
        <f>DATE(RIGHT(Table3[[#This Row],[Effective Date]],4),LEFT(Table3[[#This Row],[Effective Date]],2),MID(Table3[[#This Row],[Effective Date]],4,2))</f>
        <v>45029</v>
      </c>
    </row>
    <row r="64" spans="1:9" x14ac:dyDescent="0.35">
      <c r="A64" s="1" t="s">
        <v>392</v>
      </c>
      <c r="B64" t="s">
        <v>72</v>
      </c>
      <c r="C64">
        <v>4.8</v>
      </c>
      <c r="D64">
        <v>4.74</v>
      </c>
      <c r="E64">
        <v>4.78</v>
      </c>
      <c r="F64">
        <v>4.83</v>
      </c>
      <c r="G64">
        <v>4.88</v>
      </c>
      <c r="H64">
        <v>1358</v>
      </c>
      <c r="I64" s="23">
        <f>DATE(RIGHT(Table3[[#This Row],[Effective Date]],4),LEFT(Table3[[#This Row],[Effective Date]],2),MID(Table3[[#This Row],[Effective Date]],4,2))</f>
        <v>45028</v>
      </c>
    </row>
    <row r="65" spans="1:9" x14ac:dyDescent="0.35">
      <c r="A65" s="1" t="s">
        <v>393</v>
      </c>
      <c r="B65" t="s">
        <v>72</v>
      </c>
      <c r="C65">
        <v>4.8</v>
      </c>
      <c r="D65">
        <v>4.75</v>
      </c>
      <c r="E65">
        <v>4.8</v>
      </c>
      <c r="F65">
        <v>4.8499999999999996</v>
      </c>
      <c r="G65">
        <v>4.9000000000000004</v>
      </c>
      <c r="H65">
        <v>1365</v>
      </c>
      <c r="I65" s="23">
        <f>DATE(RIGHT(Table3[[#This Row],[Effective Date]],4),LEFT(Table3[[#This Row],[Effective Date]],2),MID(Table3[[#This Row],[Effective Date]],4,2))</f>
        <v>45027</v>
      </c>
    </row>
    <row r="66" spans="1:9" x14ac:dyDescent="0.35">
      <c r="A66" s="1" t="s">
        <v>394</v>
      </c>
      <c r="B66" t="s">
        <v>72</v>
      </c>
      <c r="C66">
        <v>4.8099999999999996</v>
      </c>
      <c r="D66">
        <v>4.5999999999999996</v>
      </c>
      <c r="E66">
        <v>4.8</v>
      </c>
      <c r="F66">
        <v>4.8600000000000003</v>
      </c>
      <c r="G66">
        <v>4.91</v>
      </c>
      <c r="H66">
        <v>1366</v>
      </c>
      <c r="I66" s="23">
        <f>DATE(RIGHT(Table3[[#This Row],[Effective Date]],4),LEFT(Table3[[#This Row],[Effective Date]],2),MID(Table3[[#This Row],[Effective Date]],4,2))</f>
        <v>45026</v>
      </c>
    </row>
    <row r="67" spans="1:9" x14ac:dyDescent="0.35">
      <c r="A67" s="1" t="s">
        <v>395</v>
      </c>
      <c r="B67" t="s">
        <v>72</v>
      </c>
      <c r="C67">
        <v>4.8099999999999996</v>
      </c>
      <c r="D67">
        <v>4.75</v>
      </c>
      <c r="E67">
        <v>4.8</v>
      </c>
      <c r="F67">
        <v>4.87</v>
      </c>
      <c r="G67">
        <v>4.91</v>
      </c>
      <c r="H67">
        <v>1431</v>
      </c>
      <c r="I67" s="23">
        <f>DATE(RIGHT(Table3[[#This Row],[Effective Date]],4),LEFT(Table3[[#This Row],[Effective Date]],2),MID(Table3[[#This Row],[Effective Date]],4,2))</f>
        <v>45022</v>
      </c>
    </row>
    <row r="68" spans="1:9" x14ac:dyDescent="0.35">
      <c r="A68" s="1" t="s">
        <v>396</v>
      </c>
      <c r="B68" t="s">
        <v>72</v>
      </c>
      <c r="C68">
        <v>4.8099999999999996</v>
      </c>
      <c r="D68">
        <v>4.75</v>
      </c>
      <c r="E68">
        <v>4.8</v>
      </c>
      <c r="F68">
        <v>4.88</v>
      </c>
      <c r="G68">
        <v>4.93</v>
      </c>
      <c r="H68">
        <v>1427</v>
      </c>
      <c r="I68" s="23">
        <f>DATE(RIGHT(Table3[[#This Row],[Effective Date]],4),LEFT(Table3[[#This Row],[Effective Date]],2),MID(Table3[[#This Row],[Effective Date]],4,2))</f>
        <v>45021</v>
      </c>
    </row>
    <row r="69" spans="1:9" x14ac:dyDescent="0.35">
      <c r="A69" s="1" t="s">
        <v>288</v>
      </c>
      <c r="B69" t="s">
        <v>72</v>
      </c>
      <c r="C69">
        <v>4.83</v>
      </c>
      <c r="D69">
        <v>4.75</v>
      </c>
      <c r="E69">
        <v>4.8</v>
      </c>
      <c r="F69">
        <v>4.9000000000000004</v>
      </c>
      <c r="G69">
        <v>4.95</v>
      </c>
      <c r="H69">
        <v>1427</v>
      </c>
      <c r="I69" s="23">
        <f>DATE(RIGHT(Table3[[#This Row],[Effective Date]],4),LEFT(Table3[[#This Row],[Effective Date]],2),MID(Table3[[#This Row],[Effective Date]],4,2))</f>
        <v>45020</v>
      </c>
    </row>
    <row r="70" spans="1:9" x14ac:dyDescent="0.35">
      <c r="A70" s="1" t="s">
        <v>289</v>
      </c>
      <c r="B70" t="s">
        <v>72</v>
      </c>
      <c r="C70">
        <v>4.84</v>
      </c>
      <c r="D70">
        <v>4.75</v>
      </c>
      <c r="E70">
        <v>4.8</v>
      </c>
      <c r="F70">
        <v>4.9000000000000004</v>
      </c>
      <c r="G70">
        <v>4.97</v>
      </c>
      <c r="H70">
        <v>1477</v>
      </c>
      <c r="I70" s="23">
        <f>DATE(RIGHT(Table3[[#This Row],[Effective Date]],4),LEFT(Table3[[#This Row],[Effective Date]],2),MID(Table3[[#This Row],[Effective Date]],4,2))</f>
        <v>45019</v>
      </c>
    </row>
    <row r="71" spans="1:9" x14ac:dyDescent="0.35">
      <c r="A71" s="1" t="s">
        <v>290</v>
      </c>
      <c r="B71" t="s">
        <v>72</v>
      </c>
      <c r="C71">
        <v>4.87</v>
      </c>
      <c r="D71">
        <v>4.75</v>
      </c>
      <c r="E71">
        <v>4.8</v>
      </c>
      <c r="F71">
        <v>4.93</v>
      </c>
      <c r="G71">
        <v>5</v>
      </c>
      <c r="H71">
        <v>1408</v>
      </c>
      <c r="I71" s="23">
        <f>DATE(RIGHT(Table3[[#This Row],[Effective Date]],4),LEFT(Table3[[#This Row],[Effective Date]],2),MID(Table3[[#This Row],[Effective Date]],4,2))</f>
        <v>45016</v>
      </c>
    </row>
    <row r="72" spans="1:9" x14ac:dyDescent="0.35">
      <c r="A72" s="1" t="s">
        <v>291</v>
      </c>
      <c r="B72" t="s">
        <v>72</v>
      </c>
      <c r="C72">
        <v>4.82</v>
      </c>
      <c r="D72">
        <v>4.75</v>
      </c>
      <c r="E72">
        <v>4.8</v>
      </c>
      <c r="F72">
        <v>4.8899999999999997</v>
      </c>
      <c r="G72">
        <v>4.93</v>
      </c>
      <c r="H72">
        <v>1319</v>
      </c>
      <c r="I72" s="23">
        <f>DATE(RIGHT(Table3[[#This Row],[Effective Date]],4),LEFT(Table3[[#This Row],[Effective Date]],2),MID(Table3[[#This Row],[Effective Date]],4,2))</f>
        <v>45015</v>
      </c>
    </row>
    <row r="73" spans="1:9" x14ac:dyDescent="0.35">
      <c r="A73" s="1" t="s">
        <v>292</v>
      </c>
      <c r="B73" t="s">
        <v>72</v>
      </c>
      <c r="C73">
        <v>4.83</v>
      </c>
      <c r="D73">
        <v>4.75</v>
      </c>
      <c r="E73">
        <v>4.8</v>
      </c>
      <c r="F73">
        <v>4.8899999999999997</v>
      </c>
      <c r="G73">
        <v>4.95</v>
      </c>
      <c r="H73">
        <v>1287</v>
      </c>
      <c r="I73" s="23">
        <f>DATE(RIGHT(Table3[[#This Row],[Effective Date]],4),LEFT(Table3[[#This Row],[Effective Date]],2),MID(Table3[[#This Row],[Effective Date]],4,2))</f>
        <v>45014</v>
      </c>
    </row>
    <row r="74" spans="1:9" x14ac:dyDescent="0.35">
      <c r="A74" s="1" t="s">
        <v>293</v>
      </c>
      <c r="B74" t="s">
        <v>72</v>
      </c>
      <c r="C74">
        <v>4.84</v>
      </c>
      <c r="D74">
        <v>4.75</v>
      </c>
      <c r="E74">
        <v>4.8</v>
      </c>
      <c r="F74">
        <v>4.92</v>
      </c>
      <c r="G74">
        <v>4.97</v>
      </c>
      <c r="H74">
        <v>1345</v>
      </c>
      <c r="I74" s="23">
        <f>DATE(RIGHT(Table3[[#This Row],[Effective Date]],4),LEFT(Table3[[#This Row],[Effective Date]],2),MID(Table3[[#This Row],[Effective Date]],4,2))</f>
        <v>45013</v>
      </c>
    </row>
    <row r="75" spans="1:9" x14ac:dyDescent="0.35">
      <c r="A75" s="1" t="s">
        <v>294</v>
      </c>
      <c r="B75" t="s">
        <v>72</v>
      </c>
      <c r="C75">
        <v>4.8099999999999996</v>
      </c>
      <c r="D75">
        <v>4.75</v>
      </c>
      <c r="E75">
        <v>4.8</v>
      </c>
      <c r="F75">
        <v>4.88</v>
      </c>
      <c r="G75">
        <v>4.95</v>
      </c>
      <c r="H75">
        <v>1365</v>
      </c>
      <c r="I75" s="23">
        <f>DATE(RIGHT(Table3[[#This Row],[Effective Date]],4),LEFT(Table3[[#This Row],[Effective Date]],2),MID(Table3[[#This Row],[Effective Date]],4,2))</f>
        <v>45012</v>
      </c>
    </row>
    <row r="76" spans="1:9" x14ac:dyDescent="0.35">
      <c r="A76" s="1" t="s">
        <v>295</v>
      </c>
      <c r="B76" t="s">
        <v>72</v>
      </c>
      <c r="C76">
        <v>4.8</v>
      </c>
      <c r="D76">
        <v>4.75</v>
      </c>
      <c r="E76">
        <v>4.8</v>
      </c>
      <c r="F76">
        <v>4.8600000000000003</v>
      </c>
      <c r="G76">
        <v>4.9000000000000004</v>
      </c>
      <c r="H76">
        <v>1290</v>
      </c>
      <c r="I76" s="23">
        <f>DATE(RIGHT(Table3[[#This Row],[Effective Date]],4),LEFT(Table3[[#This Row],[Effective Date]],2),MID(Table3[[#This Row],[Effective Date]],4,2))</f>
        <v>45009</v>
      </c>
    </row>
    <row r="77" spans="1:9" x14ac:dyDescent="0.35">
      <c r="A77" s="1" t="s">
        <v>296</v>
      </c>
      <c r="B77" t="s">
        <v>72</v>
      </c>
      <c r="C77">
        <v>4.8</v>
      </c>
      <c r="D77">
        <v>4.5599999999999996</v>
      </c>
      <c r="E77">
        <v>4.79</v>
      </c>
      <c r="F77">
        <v>4.84</v>
      </c>
      <c r="G77">
        <v>4.88</v>
      </c>
      <c r="H77">
        <v>1355</v>
      </c>
      <c r="I77" s="23">
        <f>DATE(RIGHT(Table3[[#This Row],[Effective Date]],4),LEFT(Table3[[#This Row],[Effective Date]],2),MID(Table3[[#This Row],[Effective Date]],4,2))</f>
        <v>45008</v>
      </c>
    </row>
    <row r="78" spans="1:9" x14ac:dyDescent="0.35">
      <c r="A78" s="1" t="s">
        <v>297</v>
      </c>
      <c r="B78" t="s">
        <v>72</v>
      </c>
      <c r="C78">
        <v>4.55</v>
      </c>
      <c r="D78">
        <v>4.5</v>
      </c>
      <c r="E78">
        <v>4.54</v>
      </c>
      <c r="F78">
        <v>4.58</v>
      </c>
      <c r="G78">
        <v>4.63</v>
      </c>
      <c r="H78">
        <v>1203</v>
      </c>
      <c r="I78" s="23">
        <f>DATE(RIGHT(Table3[[#This Row],[Effective Date]],4),LEFT(Table3[[#This Row],[Effective Date]],2),MID(Table3[[#This Row],[Effective Date]],4,2))</f>
        <v>45007</v>
      </c>
    </row>
    <row r="79" spans="1:9" x14ac:dyDescent="0.35">
      <c r="A79" s="1" t="s">
        <v>298</v>
      </c>
      <c r="B79" t="s">
        <v>72</v>
      </c>
      <c r="C79">
        <v>4.55</v>
      </c>
      <c r="D79">
        <v>4.4800000000000004</v>
      </c>
      <c r="E79">
        <v>4.53</v>
      </c>
      <c r="F79">
        <v>4.58</v>
      </c>
      <c r="G79">
        <v>4.63</v>
      </c>
      <c r="H79">
        <v>1247</v>
      </c>
      <c r="I79" s="23">
        <f>DATE(RIGHT(Table3[[#This Row],[Effective Date]],4),LEFT(Table3[[#This Row],[Effective Date]],2),MID(Table3[[#This Row],[Effective Date]],4,2))</f>
        <v>45006</v>
      </c>
    </row>
    <row r="80" spans="1:9" x14ac:dyDescent="0.35">
      <c r="A80" s="1" t="s">
        <v>299</v>
      </c>
      <c r="B80" t="s">
        <v>72</v>
      </c>
      <c r="C80">
        <v>4.55</v>
      </c>
      <c r="D80">
        <v>4.45</v>
      </c>
      <c r="E80">
        <v>4.54</v>
      </c>
      <c r="F80">
        <v>4.58</v>
      </c>
      <c r="G80">
        <v>4.63</v>
      </c>
      <c r="H80">
        <v>1288</v>
      </c>
      <c r="I80" s="23">
        <f>DATE(RIGHT(Table3[[#This Row],[Effective Date]],4),LEFT(Table3[[#This Row],[Effective Date]],2),MID(Table3[[#This Row],[Effective Date]],4,2))</f>
        <v>45005</v>
      </c>
    </row>
    <row r="81" spans="1:9" x14ac:dyDescent="0.35">
      <c r="A81" s="1" t="s">
        <v>300</v>
      </c>
      <c r="B81" t="s">
        <v>72</v>
      </c>
      <c r="C81">
        <v>4.55</v>
      </c>
      <c r="D81">
        <v>4.47</v>
      </c>
      <c r="E81">
        <v>4.55</v>
      </c>
      <c r="F81">
        <v>4.59</v>
      </c>
      <c r="G81">
        <v>4.6399999999999997</v>
      </c>
      <c r="H81">
        <v>1265</v>
      </c>
      <c r="I81" s="23">
        <f>DATE(RIGHT(Table3[[#This Row],[Effective Date]],4),LEFT(Table3[[#This Row],[Effective Date]],2),MID(Table3[[#This Row],[Effective Date]],4,2))</f>
        <v>45002</v>
      </c>
    </row>
    <row r="82" spans="1:9" x14ac:dyDescent="0.35">
      <c r="A82" s="1" t="s">
        <v>301</v>
      </c>
      <c r="B82" t="s">
        <v>72</v>
      </c>
      <c r="C82">
        <v>4.57</v>
      </c>
      <c r="D82">
        <v>4.49</v>
      </c>
      <c r="E82">
        <v>4.55</v>
      </c>
      <c r="F82">
        <v>4.62</v>
      </c>
      <c r="G82">
        <v>4.6900000000000004</v>
      </c>
      <c r="H82">
        <v>1272</v>
      </c>
      <c r="I82" s="23">
        <f>DATE(RIGHT(Table3[[#This Row],[Effective Date]],4),LEFT(Table3[[#This Row],[Effective Date]],2),MID(Table3[[#This Row],[Effective Date]],4,2))</f>
        <v>45001</v>
      </c>
    </row>
    <row r="83" spans="1:9" x14ac:dyDescent="0.35">
      <c r="A83" s="1" t="s">
        <v>302</v>
      </c>
      <c r="B83" t="s">
        <v>72</v>
      </c>
      <c r="C83">
        <v>4.58</v>
      </c>
      <c r="D83">
        <v>4.45</v>
      </c>
      <c r="E83">
        <v>4.5599999999999996</v>
      </c>
      <c r="F83">
        <v>4.66</v>
      </c>
      <c r="G83">
        <v>4.72</v>
      </c>
      <c r="H83">
        <v>1252</v>
      </c>
      <c r="I83" s="23">
        <f>DATE(RIGHT(Table3[[#This Row],[Effective Date]],4),LEFT(Table3[[#This Row],[Effective Date]],2),MID(Table3[[#This Row],[Effective Date]],4,2))</f>
        <v>45000</v>
      </c>
    </row>
    <row r="84" spans="1:9" x14ac:dyDescent="0.35">
      <c r="A84" s="1" t="s">
        <v>303</v>
      </c>
      <c r="B84" t="s">
        <v>72</v>
      </c>
      <c r="C84">
        <v>4.55</v>
      </c>
      <c r="D84">
        <v>4.4000000000000004</v>
      </c>
      <c r="E84">
        <v>4.53</v>
      </c>
      <c r="F84">
        <v>4.5999999999999996</v>
      </c>
      <c r="G84">
        <v>4.6900000000000004</v>
      </c>
      <c r="H84">
        <v>1203</v>
      </c>
      <c r="I84" s="23">
        <f>DATE(RIGHT(Table3[[#This Row],[Effective Date]],4),LEFT(Table3[[#This Row],[Effective Date]],2),MID(Table3[[#This Row],[Effective Date]],4,2))</f>
        <v>44999</v>
      </c>
    </row>
    <row r="85" spans="1:9" x14ac:dyDescent="0.35">
      <c r="A85" s="1" t="s">
        <v>304</v>
      </c>
      <c r="B85" t="s">
        <v>72</v>
      </c>
      <c r="C85">
        <v>4.55</v>
      </c>
      <c r="D85">
        <v>4.46</v>
      </c>
      <c r="E85">
        <v>4.5199999999999996</v>
      </c>
      <c r="F85">
        <v>4.58</v>
      </c>
      <c r="G85">
        <v>4.63</v>
      </c>
      <c r="H85">
        <v>1148</v>
      </c>
      <c r="I85" s="23">
        <f>DATE(RIGHT(Table3[[#This Row],[Effective Date]],4),LEFT(Table3[[#This Row],[Effective Date]],2),MID(Table3[[#This Row],[Effective Date]],4,2))</f>
        <v>44998</v>
      </c>
    </row>
    <row r="86" spans="1:9" x14ac:dyDescent="0.35">
      <c r="A86" s="1" t="s">
        <v>305</v>
      </c>
      <c r="B86" t="s">
        <v>72</v>
      </c>
      <c r="C86">
        <v>4.55</v>
      </c>
      <c r="D86">
        <v>4.46</v>
      </c>
      <c r="E86">
        <v>4.5199999999999996</v>
      </c>
      <c r="F86">
        <v>4.57</v>
      </c>
      <c r="G86">
        <v>4.6100000000000003</v>
      </c>
      <c r="H86">
        <v>1088</v>
      </c>
      <c r="I86" s="23">
        <f>DATE(RIGHT(Table3[[#This Row],[Effective Date]],4),LEFT(Table3[[#This Row],[Effective Date]],2),MID(Table3[[#This Row],[Effective Date]],4,2))</f>
        <v>44995</v>
      </c>
    </row>
    <row r="87" spans="1:9" x14ac:dyDescent="0.35">
      <c r="A87" s="1" t="s">
        <v>306</v>
      </c>
      <c r="B87" t="s">
        <v>72</v>
      </c>
      <c r="C87">
        <v>4.55</v>
      </c>
      <c r="D87">
        <v>4.4800000000000004</v>
      </c>
      <c r="E87">
        <v>4.5199999999999996</v>
      </c>
      <c r="F87">
        <v>4.5599999999999996</v>
      </c>
      <c r="G87">
        <v>4.62</v>
      </c>
      <c r="H87">
        <v>1120</v>
      </c>
      <c r="I87" s="23">
        <f>DATE(RIGHT(Table3[[#This Row],[Effective Date]],4),LEFT(Table3[[#This Row],[Effective Date]],2),MID(Table3[[#This Row],[Effective Date]],4,2))</f>
        <v>44994</v>
      </c>
    </row>
    <row r="88" spans="1:9" x14ac:dyDescent="0.35">
      <c r="A88" s="1" t="s">
        <v>307</v>
      </c>
      <c r="B88" t="s">
        <v>72</v>
      </c>
      <c r="C88">
        <v>4.55</v>
      </c>
      <c r="D88">
        <v>4.4800000000000004</v>
      </c>
      <c r="E88">
        <v>4.5199999999999996</v>
      </c>
      <c r="F88">
        <v>4.57</v>
      </c>
      <c r="G88">
        <v>4.62</v>
      </c>
      <c r="H88">
        <v>1096</v>
      </c>
      <c r="I88" s="23">
        <f>DATE(RIGHT(Table3[[#This Row],[Effective Date]],4),LEFT(Table3[[#This Row],[Effective Date]],2),MID(Table3[[#This Row],[Effective Date]],4,2))</f>
        <v>44993</v>
      </c>
    </row>
    <row r="89" spans="1:9" x14ac:dyDescent="0.35">
      <c r="A89" s="1" t="s">
        <v>308</v>
      </c>
      <c r="B89" t="s">
        <v>72</v>
      </c>
      <c r="C89">
        <v>4.55</v>
      </c>
      <c r="D89">
        <v>4.4800000000000004</v>
      </c>
      <c r="E89">
        <v>4.5199999999999996</v>
      </c>
      <c r="F89">
        <v>4.5599999999999996</v>
      </c>
      <c r="G89">
        <v>4.6100000000000003</v>
      </c>
      <c r="H89">
        <v>1151</v>
      </c>
      <c r="I89" s="23">
        <f>DATE(RIGHT(Table3[[#This Row],[Effective Date]],4),LEFT(Table3[[#This Row],[Effective Date]],2),MID(Table3[[#This Row],[Effective Date]],4,2))</f>
        <v>44992</v>
      </c>
    </row>
    <row r="90" spans="1:9" x14ac:dyDescent="0.35">
      <c r="A90" s="1" t="s">
        <v>309</v>
      </c>
      <c r="B90" t="s">
        <v>72</v>
      </c>
      <c r="C90">
        <v>4.55</v>
      </c>
      <c r="D90">
        <v>4.47</v>
      </c>
      <c r="E90">
        <v>4.5199999999999996</v>
      </c>
      <c r="F90">
        <v>4.5599999999999996</v>
      </c>
      <c r="G90">
        <v>4.62</v>
      </c>
      <c r="H90">
        <v>1129</v>
      </c>
      <c r="I90" s="23">
        <f>DATE(RIGHT(Table3[[#This Row],[Effective Date]],4),LEFT(Table3[[#This Row],[Effective Date]],2),MID(Table3[[#This Row],[Effective Date]],4,2))</f>
        <v>44991</v>
      </c>
    </row>
    <row r="91" spans="1:9" x14ac:dyDescent="0.35">
      <c r="A91" s="1" t="s">
        <v>310</v>
      </c>
      <c r="B91" t="s">
        <v>72</v>
      </c>
      <c r="C91">
        <v>4.55</v>
      </c>
      <c r="D91">
        <v>4.47</v>
      </c>
      <c r="E91">
        <v>4.5199999999999996</v>
      </c>
      <c r="F91">
        <v>4.57</v>
      </c>
      <c r="G91">
        <v>4.62</v>
      </c>
      <c r="H91">
        <v>1120</v>
      </c>
      <c r="I91" s="23">
        <f>DATE(RIGHT(Table3[[#This Row],[Effective Date]],4),LEFT(Table3[[#This Row],[Effective Date]],2),MID(Table3[[#This Row],[Effective Date]],4,2))</f>
        <v>44988</v>
      </c>
    </row>
    <row r="92" spans="1:9" x14ac:dyDescent="0.35">
      <c r="A92" s="1" t="s">
        <v>311</v>
      </c>
      <c r="B92" t="s">
        <v>72</v>
      </c>
      <c r="C92">
        <v>4.55</v>
      </c>
      <c r="D92">
        <v>4.4800000000000004</v>
      </c>
      <c r="E92">
        <v>4.5199999999999996</v>
      </c>
      <c r="F92">
        <v>4.58</v>
      </c>
      <c r="G92">
        <v>4.6399999999999997</v>
      </c>
      <c r="H92">
        <v>1150</v>
      </c>
      <c r="I92" s="23">
        <f>DATE(RIGHT(Table3[[#This Row],[Effective Date]],4),LEFT(Table3[[#This Row],[Effective Date]],2),MID(Table3[[#This Row],[Effective Date]],4,2))</f>
        <v>44987</v>
      </c>
    </row>
    <row r="93" spans="1:9" x14ac:dyDescent="0.35">
      <c r="A93" s="1" t="s">
        <v>312</v>
      </c>
      <c r="B93" t="s">
        <v>72</v>
      </c>
      <c r="C93">
        <v>4.55</v>
      </c>
      <c r="D93">
        <v>4.46</v>
      </c>
      <c r="E93">
        <v>4.5199999999999996</v>
      </c>
      <c r="F93">
        <v>4.58</v>
      </c>
      <c r="G93">
        <v>4.63</v>
      </c>
      <c r="H93">
        <v>1172</v>
      </c>
      <c r="I93" s="23">
        <f>DATE(RIGHT(Table3[[#This Row],[Effective Date]],4),LEFT(Table3[[#This Row],[Effective Date]],2),MID(Table3[[#This Row],[Effective Date]],4,2))</f>
        <v>44986</v>
      </c>
    </row>
    <row r="94" spans="1:9" x14ac:dyDescent="0.35">
      <c r="A94" s="1" t="s">
        <v>313</v>
      </c>
      <c r="B94" t="s">
        <v>72</v>
      </c>
      <c r="C94">
        <v>4.55</v>
      </c>
      <c r="D94">
        <v>4.3499999999999996</v>
      </c>
      <c r="E94">
        <v>4.53</v>
      </c>
      <c r="F94">
        <v>4.59</v>
      </c>
      <c r="G94">
        <v>4.6399999999999997</v>
      </c>
      <c r="H94">
        <v>1230</v>
      </c>
      <c r="I94" s="23">
        <f>DATE(RIGHT(Table3[[#This Row],[Effective Date]],4),LEFT(Table3[[#This Row],[Effective Date]],2),MID(Table3[[#This Row],[Effective Date]],4,2))</f>
        <v>44985</v>
      </c>
    </row>
    <row r="95" spans="1:9" x14ac:dyDescent="0.35">
      <c r="A95" s="1" t="s">
        <v>314</v>
      </c>
      <c r="B95" t="s">
        <v>72</v>
      </c>
      <c r="C95">
        <v>4.55</v>
      </c>
      <c r="D95">
        <v>4.45</v>
      </c>
      <c r="E95">
        <v>4.5199999999999996</v>
      </c>
      <c r="F95">
        <v>4.57</v>
      </c>
      <c r="G95">
        <v>4.62</v>
      </c>
      <c r="H95">
        <v>1145</v>
      </c>
      <c r="I95" s="23">
        <f>DATE(RIGHT(Table3[[#This Row],[Effective Date]],4),LEFT(Table3[[#This Row],[Effective Date]],2),MID(Table3[[#This Row],[Effective Date]],4,2))</f>
        <v>44984</v>
      </c>
    </row>
    <row r="96" spans="1:9" x14ac:dyDescent="0.35">
      <c r="A96" s="1" t="s">
        <v>315</v>
      </c>
      <c r="B96" t="s">
        <v>72</v>
      </c>
      <c r="C96">
        <v>4.55</v>
      </c>
      <c r="D96">
        <v>4.45</v>
      </c>
      <c r="E96">
        <v>4.5199999999999996</v>
      </c>
      <c r="F96">
        <v>4.5599999999999996</v>
      </c>
      <c r="G96">
        <v>4.6100000000000003</v>
      </c>
      <c r="H96">
        <v>1122</v>
      </c>
      <c r="I96" s="23">
        <f>DATE(RIGHT(Table3[[#This Row],[Effective Date]],4),LEFT(Table3[[#This Row],[Effective Date]],2),MID(Table3[[#This Row],[Effective Date]],4,2))</f>
        <v>44981</v>
      </c>
    </row>
    <row r="97" spans="1:9" x14ac:dyDescent="0.35">
      <c r="A97" s="1" t="s">
        <v>316</v>
      </c>
      <c r="B97" t="s">
        <v>72</v>
      </c>
      <c r="C97">
        <v>4.55</v>
      </c>
      <c r="D97">
        <v>4.45</v>
      </c>
      <c r="E97">
        <v>4.5199999999999996</v>
      </c>
      <c r="F97">
        <v>4.5599999999999996</v>
      </c>
      <c r="G97">
        <v>4.6100000000000003</v>
      </c>
      <c r="H97">
        <v>1137</v>
      </c>
      <c r="I97" s="23">
        <f>DATE(RIGHT(Table3[[#This Row],[Effective Date]],4),LEFT(Table3[[#This Row],[Effective Date]],2),MID(Table3[[#This Row],[Effective Date]],4,2))</f>
        <v>44980</v>
      </c>
    </row>
    <row r="98" spans="1:9" x14ac:dyDescent="0.35">
      <c r="A98" s="1" t="s">
        <v>317</v>
      </c>
      <c r="B98" t="s">
        <v>72</v>
      </c>
      <c r="C98">
        <v>4.55</v>
      </c>
      <c r="D98">
        <v>4.47</v>
      </c>
      <c r="E98">
        <v>4.5199999999999996</v>
      </c>
      <c r="F98">
        <v>4.57</v>
      </c>
      <c r="G98">
        <v>4.62</v>
      </c>
      <c r="H98">
        <v>1129</v>
      </c>
      <c r="I98" s="23">
        <f>DATE(RIGHT(Table3[[#This Row],[Effective Date]],4),LEFT(Table3[[#This Row],[Effective Date]],2),MID(Table3[[#This Row],[Effective Date]],4,2))</f>
        <v>44979</v>
      </c>
    </row>
    <row r="99" spans="1:9" x14ac:dyDescent="0.35">
      <c r="A99" s="1" t="s">
        <v>318</v>
      </c>
      <c r="B99" t="s">
        <v>72</v>
      </c>
      <c r="C99">
        <v>4.55</v>
      </c>
      <c r="D99">
        <v>4.46</v>
      </c>
      <c r="E99">
        <v>4.53</v>
      </c>
      <c r="F99">
        <v>4.57</v>
      </c>
      <c r="G99">
        <v>4.62</v>
      </c>
      <c r="H99">
        <v>1164</v>
      </c>
      <c r="I99" s="23">
        <f>DATE(RIGHT(Table3[[#This Row],[Effective Date]],4),LEFT(Table3[[#This Row],[Effective Date]],2),MID(Table3[[#This Row],[Effective Date]],4,2))</f>
        <v>44978</v>
      </c>
    </row>
    <row r="100" spans="1:9" x14ac:dyDescent="0.35">
      <c r="A100" s="1" t="s">
        <v>319</v>
      </c>
      <c r="B100" t="s">
        <v>72</v>
      </c>
      <c r="C100">
        <v>4.55</v>
      </c>
      <c r="D100">
        <v>4.47</v>
      </c>
      <c r="E100">
        <v>4.53</v>
      </c>
      <c r="F100">
        <v>4.58</v>
      </c>
      <c r="G100">
        <v>4.6399999999999997</v>
      </c>
      <c r="H100">
        <v>1209</v>
      </c>
      <c r="I100" s="23">
        <f>DATE(RIGHT(Table3[[#This Row],[Effective Date]],4),LEFT(Table3[[#This Row],[Effective Date]],2),MID(Table3[[#This Row],[Effective Date]],4,2))</f>
        <v>44974</v>
      </c>
    </row>
    <row r="101" spans="1:9" x14ac:dyDescent="0.35">
      <c r="A101" s="1" t="s">
        <v>320</v>
      </c>
      <c r="B101" t="s">
        <v>72</v>
      </c>
      <c r="C101">
        <v>4.55</v>
      </c>
      <c r="D101">
        <v>4.4800000000000004</v>
      </c>
      <c r="E101">
        <v>4.54</v>
      </c>
      <c r="F101">
        <v>4.5999999999999996</v>
      </c>
      <c r="G101">
        <v>4.6399999999999997</v>
      </c>
      <c r="H101">
        <v>1244</v>
      </c>
      <c r="I101" s="23">
        <f>DATE(RIGHT(Table3[[#This Row],[Effective Date]],4),LEFT(Table3[[#This Row],[Effective Date]],2),MID(Table3[[#This Row],[Effective Date]],4,2))</f>
        <v>44973</v>
      </c>
    </row>
    <row r="102" spans="1:9" x14ac:dyDescent="0.35">
      <c r="A102" s="1" t="s">
        <v>321</v>
      </c>
      <c r="B102" t="s">
        <v>72</v>
      </c>
      <c r="C102">
        <v>4.55</v>
      </c>
      <c r="D102">
        <v>4.4800000000000004</v>
      </c>
      <c r="E102">
        <v>4.54</v>
      </c>
      <c r="F102">
        <v>4.5999999999999996</v>
      </c>
      <c r="G102">
        <v>4.6399999999999997</v>
      </c>
      <c r="H102">
        <v>1239</v>
      </c>
      <c r="I102" s="23">
        <f>DATE(RIGHT(Table3[[#This Row],[Effective Date]],4),LEFT(Table3[[#This Row],[Effective Date]],2),MID(Table3[[#This Row],[Effective Date]],4,2))</f>
        <v>44972</v>
      </c>
    </row>
    <row r="103" spans="1:9" x14ac:dyDescent="0.35">
      <c r="A103" s="1" t="s">
        <v>322</v>
      </c>
      <c r="B103" t="s">
        <v>72</v>
      </c>
      <c r="C103">
        <v>4.55</v>
      </c>
      <c r="D103">
        <v>4.47</v>
      </c>
      <c r="E103">
        <v>4.53</v>
      </c>
      <c r="F103">
        <v>4.59</v>
      </c>
      <c r="G103">
        <v>4.63</v>
      </c>
      <c r="H103">
        <v>1216</v>
      </c>
      <c r="I103" s="23">
        <f>DATE(RIGHT(Table3[[#This Row],[Effective Date]],4),LEFT(Table3[[#This Row],[Effective Date]],2),MID(Table3[[#This Row],[Effective Date]],4,2))</f>
        <v>44971</v>
      </c>
    </row>
    <row r="104" spans="1:9" x14ac:dyDescent="0.35">
      <c r="A104" s="1" t="s">
        <v>323</v>
      </c>
      <c r="B104" t="s">
        <v>72</v>
      </c>
      <c r="C104">
        <v>4.55</v>
      </c>
      <c r="D104">
        <v>4.4800000000000004</v>
      </c>
      <c r="E104">
        <v>4.53</v>
      </c>
      <c r="F104">
        <v>4.58</v>
      </c>
      <c r="G104">
        <v>4.63</v>
      </c>
      <c r="H104">
        <v>1153</v>
      </c>
      <c r="I104" s="23">
        <f>DATE(RIGHT(Table3[[#This Row],[Effective Date]],4),LEFT(Table3[[#This Row],[Effective Date]],2),MID(Table3[[#This Row],[Effective Date]],4,2))</f>
        <v>44970</v>
      </c>
    </row>
    <row r="105" spans="1:9" x14ac:dyDescent="0.35">
      <c r="A105" s="1" t="s">
        <v>324</v>
      </c>
      <c r="B105" t="s">
        <v>72</v>
      </c>
      <c r="C105">
        <v>4.55</v>
      </c>
      <c r="D105">
        <v>4.47</v>
      </c>
      <c r="E105">
        <v>4.53</v>
      </c>
      <c r="F105">
        <v>4.58</v>
      </c>
      <c r="G105">
        <v>4.63</v>
      </c>
      <c r="H105">
        <v>1186</v>
      </c>
      <c r="I105" s="23">
        <f>DATE(RIGHT(Table3[[#This Row],[Effective Date]],4),LEFT(Table3[[#This Row],[Effective Date]],2),MID(Table3[[#This Row],[Effective Date]],4,2))</f>
        <v>44967</v>
      </c>
    </row>
    <row r="106" spans="1:9" x14ac:dyDescent="0.35">
      <c r="A106" s="1" t="s">
        <v>325</v>
      </c>
      <c r="B106" t="s">
        <v>72</v>
      </c>
      <c r="C106">
        <v>4.55</v>
      </c>
      <c r="D106">
        <v>4.4800000000000004</v>
      </c>
      <c r="E106">
        <v>4.53</v>
      </c>
      <c r="F106">
        <v>4.59</v>
      </c>
      <c r="G106">
        <v>4.6399999999999997</v>
      </c>
      <c r="H106">
        <v>1212</v>
      </c>
      <c r="I106" s="23">
        <f>DATE(RIGHT(Table3[[#This Row],[Effective Date]],4),LEFT(Table3[[#This Row],[Effective Date]],2),MID(Table3[[#This Row],[Effective Date]],4,2))</f>
        <v>44966</v>
      </c>
    </row>
    <row r="107" spans="1:9" x14ac:dyDescent="0.35">
      <c r="A107" s="1" t="s">
        <v>326</v>
      </c>
      <c r="B107" t="s">
        <v>72</v>
      </c>
      <c r="C107">
        <v>4.55</v>
      </c>
      <c r="D107">
        <v>4.47</v>
      </c>
      <c r="E107">
        <v>4.53</v>
      </c>
      <c r="F107">
        <v>4.58</v>
      </c>
      <c r="G107">
        <v>4.63</v>
      </c>
      <c r="H107">
        <v>1184</v>
      </c>
      <c r="I107" s="23">
        <f>DATE(RIGHT(Table3[[#This Row],[Effective Date]],4),LEFT(Table3[[#This Row],[Effective Date]],2),MID(Table3[[#This Row],[Effective Date]],4,2))</f>
        <v>44965</v>
      </c>
    </row>
    <row r="108" spans="1:9" x14ac:dyDescent="0.35">
      <c r="A108" s="1" t="s">
        <v>327</v>
      </c>
      <c r="B108" t="s">
        <v>72</v>
      </c>
      <c r="C108">
        <v>4.55</v>
      </c>
      <c r="D108">
        <v>4.4800000000000004</v>
      </c>
      <c r="E108">
        <v>4.53</v>
      </c>
      <c r="F108">
        <v>4.58</v>
      </c>
      <c r="G108">
        <v>4.63</v>
      </c>
      <c r="H108">
        <v>1208</v>
      </c>
      <c r="I108" s="23">
        <f>DATE(RIGHT(Table3[[#This Row],[Effective Date]],4),LEFT(Table3[[#This Row],[Effective Date]],2),MID(Table3[[#This Row],[Effective Date]],4,2))</f>
        <v>44964</v>
      </c>
    </row>
    <row r="109" spans="1:9" x14ac:dyDescent="0.35">
      <c r="A109" s="1" t="s">
        <v>328</v>
      </c>
      <c r="B109" t="s">
        <v>72</v>
      </c>
      <c r="C109">
        <v>4.55</v>
      </c>
      <c r="D109">
        <v>4.47</v>
      </c>
      <c r="E109">
        <v>4.53</v>
      </c>
      <c r="F109">
        <v>4.58</v>
      </c>
      <c r="G109">
        <v>4.62</v>
      </c>
      <c r="H109">
        <v>1209</v>
      </c>
      <c r="I109" s="23">
        <f>DATE(RIGHT(Table3[[#This Row],[Effective Date]],4),LEFT(Table3[[#This Row],[Effective Date]],2),MID(Table3[[#This Row],[Effective Date]],4,2))</f>
        <v>44963</v>
      </c>
    </row>
    <row r="110" spans="1:9" x14ac:dyDescent="0.35">
      <c r="A110" s="1" t="s">
        <v>329</v>
      </c>
      <c r="B110" t="s">
        <v>72</v>
      </c>
      <c r="C110">
        <v>4.55</v>
      </c>
      <c r="D110">
        <v>4.4800000000000004</v>
      </c>
      <c r="E110">
        <v>4.53</v>
      </c>
      <c r="F110">
        <v>4.58</v>
      </c>
      <c r="G110">
        <v>4.63</v>
      </c>
      <c r="H110">
        <v>1216</v>
      </c>
      <c r="I110" s="23">
        <f>DATE(RIGHT(Table3[[#This Row],[Effective Date]],4),LEFT(Table3[[#This Row],[Effective Date]],2),MID(Table3[[#This Row],[Effective Date]],4,2))</f>
        <v>44960</v>
      </c>
    </row>
    <row r="111" spans="1:9" x14ac:dyDescent="0.35">
      <c r="A111" s="1" t="s">
        <v>330</v>
      </c>
      <c r="B111" t="s">
        <v>72</v>
      </c>
      <c r="C111">
        <v>4.5599999999999996</v>
      </c>
      <c r="D111">
        <v>4.32</v>
      </c>
      <c r="E111">
        <v>4.54</v>
      </c>
      <c r="F111">
        <v>4.5999999999999996</v>
      </c>
      <c r="G111">
        <v>4.6399999999999997</v>
      </c>
      <c r="H111">
        <v>1290</v>
      </c>
      <c r="I111" s="23">
        <f>DATE(RIGHT(Table3[[#This Row],[Effective Date]],4),LEFT(Table3[[#This Row],[Effective Date]],2),MID(Table3[[#This Row],[Effective Date]],4,2))</f>
        <v>44959</v>
      </c>
    </row>
    <row r="112" spans="1:9" x14ac:dyDescent="0.35">
      <c r="A112" s="1" t="s">
        <v>331</v>
      </c>
      <c r="B112" t="s">
        <v>72</v>
      </c>
      <c r="C112">
        <v>4.3099999999999996</v>
      </c>
      <c r="D112">
        <v>4.2300000000000004</v>
      </c>
      <c r="E112">
        <v>4.3</v>
      </c>
      <c r="F112">
        <v>4.3499999999999996</v>
      </c>
      <c r="G112">
        <v>4.4000000000000004</v>
      </c>
      <c r="H112">
        <v>1199</v>
      </c>
      <c r="I112" s="23">
        <f>DATE(RIGHT(Table3[[#This Row],[Effective Date]],4),LEFT(Table3[[#This Row],[Effective Date]],2),MID(Table3[[#This Row],[Effective Date]],4,2))</f>
        <v>44958</v>
      </c>
    </row>
    <row r="113" spans="1:9" x14ac:dyDescent="0.35">
      <c r="A113" s="1" t="s">
        <v>332</v>
      </c>
      <c r="B113" t="s">
        <v>72</v>
      </c>
      <c r="C113">
        <v>4.3099999999999996</v>
      </c>
      <c r="D113">
        <v>4.2300000000000004</v>
      </c>
      <c r="E113">
        <v>4.3</v>
      </c>
      <c r="F113">
        <v>4.3600000000000003</v>
      </c>
      <c r="G113">
        <v>4.41</v>
      </c>
      <c r="H113">
        <v>1281</v>
      </c>
      <c r="I113" s="23">
        <f>DATE(RIGHT(Table3[[#This Row],[Effective Date]],4),LEFT(Table3[[#This Row],[Effective Date]],2),MID(Table3[[#This Row],[Effective Date]],4,2))</f>
        <v>44957</v>
      </c>
    </row>
    <row r="114" spans="1:9" x14ac:dyDescent="0.35">
      <c r="A114" s="1" t="s">
        <v>333</v>
      </c>
      <c r="B114" t="s">
        <v>72</v>
      </c>
      <c r="C114">
        <v>4.3</v>
      </c>
      <c r="D114">
        <v>4.22</v>
      </c>
      <c r="E114">
        <v>4.28</v>
      </c>
      <c r="F114">
        <v>4.33</v>
      </c>
      <c r="G114">
        <v>4.4000000000000004</v>
      </c>
      <c r="H114">
        <v>1158</v>
      </c>
      <c r="I114" s="23">
        <f>DATE(RIGHT(Table3[[#This Row],[Effective Date]],4),LEFT(Table3[[#This Row],[Effective Date]],2),MID(Table3[[#This Row],[Effective Date]],4,2))</f>
        <v>44956</v>
      </c>
    </row>
    <row r="115" spans="1:9" x14ac:dyDescent="0.35">
      <c r="A115" s="1" t="s">
        <v>334</v>
      </c>
      <c r="B115" t="s">
        <v>72</v>
      </c>
      <c r="C115">
        <v>4.3</v>
      </c>
      <c r="D115">
        <v>4.2300000000000004</v>
      </c>
      <c r="E115">
        <v>4.29</v>
      </c>
      <c r="F115">
        <v>4.33</v>
      </c>
      <c r="G115">
        <v>4.38</v>
      </c>
      <c r="H115">
        <v>1165</v>
      </c>
      <c r="I115" s="23">
        <f>DATE(RIGHT(Table3[[#This Row],[Effective Date]],4),LEFT(Table3[[#This Row],[Effective Date]],2),MID(Table3[[#This Row],[Effective Date]],4,2))</f>
        <v>44953</v>
      </c>
    </row>
    <row r="116" spans="1:9" x14ac:dyDescent="0.35">
      <c r="A116" s="1" t="s">
        <v>335</v>
      </c>
      <c r="B116" t="s">
        <v>72</v>
      </c>
      <c r="C116">
        <v>4.3</v>
      </c>
      <c r="D116">
        <v>4.2300000000000004</v>
      </c>
      <c r="E116">
        <v>4.29</v>
      </c>
      <c r="F116">
        <v>4.34</v>
      </c>
      <c r="G116">
        <v>4.3899999999999997</v>
      </c>
      <c r="H116">
        <v>1165</v>
      </c>
      <c r="I116" s="23">
        <f>DATE(RIGHT(Table3[[#This Row],[Effective Date]],4),LEFT(Table3[[#This Row],[Effective Date]],2),MID(Table3[[#This Row],[Effective Date]],4,2))</f>
        <v>44952</v>
      </c>
    </row>
    <row r="117" spans="1:9" x14ac:dyDescent="0.35">
      <c r="A117" s="1" t="s">
        <v>336</v>
      </c>
      <c r="B117" t="s">
        <v>72</v>
      </c>
      <c r="C117">
        <v>4.3099999999999996</v>
      </c>
      <c r="D117">
        <v>4.2300000000000004</v>
      </c>
      <c r="E117">
        <v>4.29</v>
      </c>
      <c r="F117">
        <v>4.34</v>
      </c>
      <c r="G117">
        <v>4.38</v>
      </c>
      <c r="H117">
        <v>1157</v>
      </c>
      <c r="I117" s="23">
        <f>DATE(RIGHT(Table3[[#This Row],[Effective Date]],4),LEFT(Table3[[#This Row],[Effective Date]],2),MID(Table3[[#This Row],[Effective Date]],4,2))</f>
        <v>44951</v>
      </c>
    </row>
    <row r="118" spans="1:9" x14ac:dyDescent="0.35">
      <c r="A118" s="1" t="s">
        <v>337</v>
      </c>
      <c r="B118" t="s">
        <v>72</v>
      </c>
      <c r="C118">
        <v>4.3</v>
      </c>
      <c r="D118">
        <v>4.2300000000000004</v>
      </c>
      <c r="E118">
        <v>4.29</v>
      </c>
      <c r="F118">
        <v>4.34</v>
      </c>
      <c r="G118">
        <v>4.3899999999999997</v>
      </c>
      <c r="H118">
        <v>1163</v>
      </c>
      <c r="I118" s="23">
        <f>DATE(RIGHT(Table3[[#This Row],[Effective Date]],4),LEFT(Table3[[#This Row],[Effective Date]],2),MID(Table3[[#This Row],[Effective Date]],4,2))</f>
        <v>44950</v>
      </c>
    </row>
    <row r="119" spans="1:9" x14ac:dyDescent="0.35">
      <c r="A119" s="1" t="s">
        <v>338</v>
      </c>
      <c r="B119" t="s">
        <v>72</v>
      </c>
      <c r="C119">
        <v>4.3</v>
      </c>
      <c r="D119">
        <v>4.22</v>
      </c>
      <c r="E119">
        <v>4.2699999999999996</v>
      </c>
      <c r="F119">
        <v>4.3099999999999996</v>
      </c>
      <c r="G119">
        <v>4.37</v>
      </c>
      <c r="H119">
        <v>1150</v>
      </c>
      <c r="I119" s="23">
        <f>DATE(RIGHT(Table3[[#This Row],[Effective Date]],4),LEFT(Table3[[#This Row],[Effective Date]],2),MID(Table3[[#This Row],[Effective Date]],4,2))</f>
        <v>44949</v>
      </c>
    </row>
    <row r="120" spans="1:9" x14ac:dyDescent="0.35">
      <c r="A120" s="1" t="s">
        <v>339</v>
      </c>
      <c r="B120" t="s">
        <v>72</v>
      </c>
      <c r="C120">
        <v>4.3</v>
      </c>
      <c r="D120">
        <v>4.22</v>
      </c>
      <c r="E120">
        <v>4.28</v>
      </c>
      <c r="F120">
        <v>4.33</v>
      </c>
      <c r="G120">
        <v>4.3899999999999997</v>
      </c>
      <c r="H120">
        <v>1169</v>
      </c>
      <c r="I120" s="23">
        <f>DATE(RIGHT(Table3[[#This Row],[Effective Date]],4),LEFT(Table3[[#This Row],[Effective Date]],2),MID(Table3[[#This Row],[Effective Date]],4,2))</f>
        <v>44946</v>
      </c>
    </row>
    <row r="121" spans="1:9" x14ac:dyDescent="0.35">
      <c r="A121" s="1" t="s">
        <v>340</v>
      </c>
      <c r="B121" t="s">
        <v>72</v>
      </c>
      <c r="C121">
        <v>4.3099999999999996</v>
      </c>
      <c r="D121">
        <v>4.2300000000000004</v>
      </c>
      <c r="E121">
        <v>4.29</v>
      </c>
      <c r="F121">
        <v>4.34</v>
      </c>
      <c r="G121">
        <v>4.4000000000000004</v>
      </c>
      <c r="H121">
        <v>1231</v>
      </c>
      <c r="I121" s="23">
        <f>DATE(RIGHT(Table3[[#This Row],[Effective Date]],4),LEFT(Table3[[#This Row],[Effective Date]],2),MID(Table3[[#This Row],[Effective Date]],4,2))</f>
        <v>44945</v>
      </c>
    </row>
    <row r="122" spans="1:9" x14ac:dyDescent="0.35">
      <c r="A122" s="1" t="s">
        <v>341</v>
      </c>
      <c r="B122" t="s">
        <v>72</v>
      </c>
      <c r="C122">
        <v>4.3</v>
      </c>
      <c r="D122">
        <v>4.22</v>
      </c>
      <c r="E122">
        <v>4.29</v>
      </c>
      <c r="F122">
        <v>4.34</v>
      </c>
      <c r="G122">
        <v>4.4000000000000004</v>
      </c>
      <c r="H122">
        <v>1193</v>
      </c>
      <c r="I122" s="23">
        <f>DATE(RIGHT(Table3[[#This Row],[Effective Date]],4),LEFT(Table3[[#This Row],[Effective Date]],2),MID(Table3[[#This Row],[Effective Date]],4,2))</f>
        <v>44944</v>
      </c>
    </row>
    <row r="123" spans="1:9" x14ac:dyDescent="0.35">
      <c r="A123" s="1" t="s">
        <v>71</v>
      </c>
      <c r="B123" t="s">
        <v>72</v>
      </c>
      <c r="C123">
        <v>4.3099999999999996</v>
      </c>
      <c r="D123">
        <v>4.2300000000000004</v>
      </c>
      <c r="E123">
        <v>4.3</v>
      </c>
      <c r="F123">
        <v>4.37</v>
      </c>
      <c r="G123">
        <v>4.43</v>
      </c>
      <c r="H123">
        <v>1248</v>
      </c>
      <c r="I123" s="23">
        <f>DATE(RIGHT(Table3[[#This Row],[Effective Date]],4),LEFT(Table3[[#This Row],[Effective Date]],2),MID(Table3[[#This Row],[Effective Date]],4,2))</f>
        <v>44943</v>
      </c>
    </row>
    <row r="124" spans="1:9" x14ac:dyDescent="0.35">
      <c r="A124" s="1" t="s">
        <v>73</v>
      </c>
      <c r="B124" t="s">
        <v>72</v>
      </c>
      <c r="C124">
        <v>4.3</v>
      </c>
      <c r="D124">
        <v>4.22</v>
      </c>
      <c r="E124">
        <v>4.28</v>
      </c>
      <c r="F124">
        <v>4.33</v>
      </c>
      <c r="G124">
        <v>4.41</v>
      </c>
      <c r="H124">
        <v>1101</v>
      </c>
      <c r="I124" s="23">
        <f>DATE(RIGHT(Table3[[#This Row],[Effective Date]],4),LEFT(Table3[[#This Row],[Effective Date]],2),MID(Table3[[#This Row],[Effective Date]],4,2))</f>
        <v>44939</v>
      </c>
    </row>
    <row r="125" spans="1:9" x14ac:dyDescent="0.35">
      <c r="A125" s="1" t="s">
        <v>74</v>
      </c>
      <c r="B125" t="s">
        <v>72</v>
      </c>
      <c r="C125">
        <v>4.3</v>
      </c>
      <c r="D125">
        <v>4.22</v>
      </c>
      <c r="E125">
        <v>4.29</v>
      </c>
      <c r="F125">
        <v>4.34</v>
      </c>
      <c r="G125">
        <v>4.41</v>
      </c>
      <c r="H125">
        <v>1108</v>
      </c>
      <c r="I125" s="23">
        <f>DATE(RIGHT(Table3[[#This Row],[Effective Date]],4),LEFT(Table3[[#This Row],[Effective Date]],2),MID(Table3[[#This Row],[Effective Date]],4,2))</f>
        <v>44938</v>
      </c>
    </row>
    <row r="126" spans="1:9" x14ac:dyDescent="0.35">
      <c r="A126" s="1" t="s">
        <v>75</v>
      </c>
      <c r="B126" t="s">
        <v>72</v>
      </c>
      <c r="C126">
        <v>4.3</v>
      </c>
      <c r="D126">
        <v>4.2300000000000004</v>
      </c>
      <c r="E126">
        <v>4.28</v>
      </c>
      <c r="F126">
        <v>4.34</v>
      </c>
      <c r="G126">
        <v>4.41</v>
      </c>
      <c r="H126">
        <v>1142</v>
      </c>
      <c r="I126" s="23">
        <f>DATE(RIGHT(Table3[[#This Row],[Effective Date]],4),LEFT(Table3[[#This Row],[Effective Date]],2),MID(Table3[[#This Row],[Effective Date]],4,2))</f>
        <v>44937</v>
      </c>
    </row>
    <row r="127" spans="1:9" x14ac:dyDescent="0.35">
      <c r="A127" s="1" t="s">
        <v>76</v>
      </c>
      <c r="B127" t="s">
        <v>72</v>
      </c>
      <c r="C127">
        <v>4.3099999999999996</v>
      </c>
      <c r="D127">
        <v>4.2300000000000004</v>
      </c>
      <c r="E127">
        <v>4.29</v>
      </c>
      <c r="F127">
        <v>4.34</v>
      </c>
      <c r="G127">
        <v>4.41</v>
      </c>
      <c r="H127">
        <v>1124</v>
      </c>
      <c r="I127" s="23">
        <f>DATE(RIGHT(Table3[[#This Row],[Effective Date]],4),LEFT(Table3[[#This Row],[Effective Date]],2),MID(Table3[[#This Row],[Effective Date]],4,2))</f>
        <v>44936</v>
      </c>
    </row>
    <row r="128" spans="1:9" x14ac:dyDescent="0.35">
      <c r="A128" s="1" t="s">
        <v>77</v>
      </c>
      <c r="B128" t="s">
        <v>72</v>
      </c>
      <c r="C128">
        <v>4.3099999999999996</v>
      </c>
      <c r="D128">
        <v>4.2300000000000004</v>
      </c>
      <c r="E128">
        <v>4.29</v>
      </c>
      <c r="F128">
        <v>4.34</v>
      </c>
      <c r="G128">
        <v>4.45</v>
      </c>
      <c r="H128">
        <v>1127</v>
      </c>
      <c r="I128" s="23">
        <f>DATE(RIGHT(Table3[[#This Row],[Effective Date]],4),LEFT(Table3[[#This Row],[Effective Date]],2),MID(Table3[[#This Row],[Effective Date]],4,2))</f>
        <v>44935</v>
      </c>
    </row>
    <row r="129" spans="1:9" x14ac:dyDescent="0.35">
      <c r="A129" s="1" t="s">
        <v>78</v>
      </c>
      <c r="B129" t="s">
        <v>72</v>
      </c>
      <c r="C129">
        <v>4.3099999999999996</v>
      </c>
      <c r="D129">
        <v>4.22</v>
      </c>
      <c r="E129">
        <v>4.29</v>
      </c>
      <c r="F129">
        <v>4.3499999999999996</v>
      </c>
      <c r="G129">
        <v>4.45</v>
      </c>
      <c r="H129">
        <v>1118</v>
      </c>
      <c r="I129" s="23">
        <f>DATE(RIGHT(Table3[[#This Row],[Effective Date]],4),LEFT(Table3[[#This Row],[Effective Date]],2),MID(Table3[[#This Row],[Effective Date]],4,2))</f>
        <v>44932</v>
      </c>
    </row>
    <row r="130" spans="1:9" x14ac:dyDescent="0.35">
      <c r="A130" s="1" t="s">
        <v>79</v>
      </c>
      <c r="B130" t="s">
        <v>72</v>
      </c>
      <c r="C130">
        <v>4.3099999999999996</v>
      </c>
      <c r="D130">
        <v>4.2300000000000004</v>
      </c>
      <c r="E130">
        <v>4.29</v>
      </c>
      <c r="F130">
        <v>4.3499999999999996</v>
      </c>
      <c r="G130">
        <v>4.45</v>
      </c>
      <c r="H130">
        <v>1134</v>
      </c>
      <c r="I130" s="23">
        <f>DATE(RIGHT(Table3[[#This Row],[Effective Date]],4),LEFT(Table3[[#This Row],[Effective Date]],2),MID(Table3[[#This Row],[Effective Date]],4,2))</f>
        <v>44931</v>
      </c>
    </row>
    <row r="131" spans="1:9" x14ac:dyDescent="0.35">
      <c r="A131" s="1" t="s">
        <v>80</v>
      </c>
      <c r="B131" t="s">
        <v>72</v>
      </c>
      <c r="C131">
        <v>4.3</v>
      </c>
      <c r="D131">
        <v>4.22</v>
      </c>
      <c r="E131">
        <v>4.28</v>
      </c>
      <c r="F131">
        <v>4.3499999999999996</v>
      </c>
      <c r="G131">
        <v>4.4400000000000004</v>
      </c>
      <c r="H131">
        <v>1136</v>
      </c>
      <c r="I131" s="23">
        <f>DATE(RIGHT(Table3[[#This Row],[Effective Date]],4),LEFT(Table3[[#This Row],[Effective Date]],2),MID(Table3[[#This Row],[Effective Date]],4,2))</f>
        <v>44930</v>
      </c>
    </row>
    <row r="132" spans="1:9" x14ac:dyDescent="0.35">
      <c r="A132" s="1" t="s">
        <v>81</v>
      </c>
      <c r="B132" t="s">
        <v>72</v>
      </c>
      <c r="C132">
        <v>4.3099999999999996</v>
      </c>
      <c r="D132">
        <v>4.22</v>
      </c>
      <c r="E132">
        <v>4.28</v>
      </c>
      <c r="F132">
        <v>4.3499999999999996</v>
      </c>
      <c r="G132">
        <v>4.4400000000000004</v>
      </c>
      <c r="H132">
        <v>1257</v>
      </c>
      <c r="I132" s="23">
        <f>DATE(RIGHT(Table3[[#This Row],[Effective Date]],4),LEFT(Table3[[#This Row],[Effective Date]],2),MID(Table3[[#This Row],[Effective Date]],4,2))</f>
        <v>44929</v>
      </c>
    </row>
    <row r="133" spans="1:9" x14ac:dyDescent="0.35">
      <c r="A133" s="1" t="s">
        <v>82</v>
      </c>
      <c r="B133" t="s">
        <v>72</v>
      </c>
      <c r="C133">
        <v>4.3</v>
      </c>
      <c r="D133">
        <v>4.2</v>
      </c>
      <c r="E133">
        <v>4.26</v>
      </c>
      <c r="F133">
        <v>4.33</v>
      </c>
      <c r="G133">
        <v>4.4800000000000004</v>
      </c>
      <c r="H133">
        <v>1004</v>
      </c>
      <c r="I133" s="23">
        <f>DATE(RIGHT(Table3[[#This Row],[Effective Date]],4),LEFT(Table3[[#This Row],[Effective Date]],2),MID(Table3[[#This Row],[Effective Date]],4,2))</f>
        <v>44925</v>
      </c>
    </row>
    <row r="134" spans="1:9" x14ac:dyDescent="0.35">
      <c r="A134" s="1" t="s">
        <v>83</v>
      </c>
      <c r="B134" t="s">
        <v>72</v>
      </c>
      <c r="C134">
        <v>4.3</v>
      </c>
      <c r="D134">
        <v>4.2</v>
      </c>
      <c r="E134">
        <v>4.26</v>
      </c>
      <c r="F134">
        <v>4.32</v>
      </c>
      <c r="G134">
        <v>4.45</v>
      </c>
      <c r="H134">
        <v>1037</v>
      </c>
      <c r="I134" s="23">
        <f>DATE(RIGHT(Table3[[#This Row],[Effective Date]],4),LEFT(Table3[[#This Row],[Effective Date]],2),MID(Table3[[#This Row],[Effective Date]],4,2))</f>
        <v>44924</v>
      </c>
    </row>
    <row r="135" spans="1:9" x14ac:dyDescent="0.35">
      <c r="A135" s="1" t="s">
        <v>84</v>
      </c>
      <c r="B135" t="s">
        <v>72</v>
      </c>
      <c r="C135">
        <v>4.3</v>
      </c>
      <c r="D135">
        <v>4.21</v>
      </c>
      <c r="E135">
        <v>4.2699999999999996</v>
      </c>
      <c r="F135">
        <v>4.32</v>
      </c>
      <c r="G135">
        <v>4.45</v>
      </c>
      <c r="H135">
        <v>1005</v>
      </c>
      <c r="I135" s="23">
        <f>DATE(RIGHT(Table3[[#This Row],[Effective Date]],4),LEFT(Table3[[#This Row],[Effective Date]],2),MID(Table3[[#This Row],[Effective Date]],4,2))</f>
        <v>44923</v>
      </c>
    </row>
    <row r="136" spans="1:9" x14ac:dyDescent="0.35">
      <c r="A136" s="1" t="s">
        <v>85</v>
      </c>
      <c r="B136" t="s">
        <v>72</v>
      </c>
      <c r="C136">
        <v>4.3</v>
      </c>
      <c r="D136">
        <v>4.1500000000000004</v>
      </c>
      <c r="E136">
        <v>4.2699999999999996</v>
      </c>
      <c r="F136">
        <v>4.32</v>
      </c>
      <c r="G136">
        <v>4.4000000000000004</v>
      </c>
      <c r="H136">
        <v>1048</v>
      </c>
      <c r="I136" s="23">
        <f>DATE(RIGHT(Table3[[#This Row],[Effective Date]],4),LEFT(Table3[[#This Row],[Effective Date]],2),MID(Table3[[#This Row],[Effective Date]],4,2))</f>
        <v>44922</v>
      </c>
    </row>
    <row r="137" spans="1:9" x14ac:dyDescent="0.35">
      <c r="A137" s="1" t="s">
        <v>86</v>
      </c>
      <c r="B137" t="s">
        <v>72</v>
      </c>
      <c r="C137">
        <v>4.3</v>
      </c>
      <c r="D137">
        <v>4.21</v>
      </c>
      <c r="E137">
        <v>4.26</v>
      </c>
      <c r="F137">
        <v>4.3099999999999996</v>
      </c>
      <c r="G137">
        <v>4.38</v>
      </c>
      <c r="H137">
        <v>991</v>
      </c>
      <c r="I137" s="23">
        <f>DATE(RIGHT(Table3[[#This Row],[Effective Date]],4),LEFT(Table3[[#This Row],[Effective Date]],2),MID(Table3[[#This Row],[Effective Date]],4,2))</f>
        <v>44918</v>
      </c>
    </row>
    <row r="138" spans="1:9" x14ac:dyDescent="0.35">
      <c r="A138" s="1" t="s">
        <v>87</v>
      </c>
      <c r="B138" t="s">
        <v>72</v>
      </c>
      <c r="C138">
        <v>4.3</v>
      </c>
      <c r="D138">
        <v>4.2</v>
      </c>
      <c r="E138">
        <v>4.26</v>
      </c>
      <c r="F138">
        <v>4.3099999999999996</v>
      </c>
      <c r="G138">
        <v>4.4400000000000004</v>
      </c>
      <c r="H138">
        <v>1013</v>
      </c>
      <c r="I138" s="23">
        <f>DATE(RIGHT(Table3[[#This Row],[Effective Date]],4),LEFT(Table3[[#This Row],[Effective Date]],2),MID(Table3[[#This Row],[Effective Date]],4,2))</f>
        <v>44917</v>
      </c>
    </row>
    <row r="139" spans="1:9" x14ac:dyDescent="0.35">
      <c r="A139" s="1" t="s">
        <v>88</v>
      </c>
      <c r="B139" t="s">
        <v>72</v>
      </c>
      <c r="C139">
        <v>4.3</v>
      </c>
      <c r="D139">
        <v>4.2</v>
      </c>
      <c r="E139">
        <v>4.26</v>
      </c>
      <c r="F139">
        <v>4.3</v>
      </c>
      <c r="G139">
        <v>4.4400000000000004</v>
      </c>
      <c r="H139">
        <v>1031</v>
      </c>
      <c r="I139" s="23">
        <f>DATE(RIGHT(Table3[[#This Row],[Effective Date]],4),LEFT(Table3[[#This Row],[Effective Date]],2),MID(Table3[[#This Row],[Effective Date]],4,2))</f>
        <v>44916</v>
      </c>
    </row>
    <row r="140" spans="1:9" x14ac:dyDescent="0.35">
      <c r="A140" s="1" t="s">
        <v>89</v>
      </c>
      <c r="B140" t="s">
        <v>72</v>
      </c>
      <c r="C140">
        <v>4.3</v>
      </c>
      <c r="D140">
        <v>4.2</v>
      </c>
      <c r="E140">
        <v>4.2699999999999996</v>
      </c>
      <c r="F140">
        <v>4.32</v>
      </c>
      <c r="G140">
        <v>4.4400000000000004</v>
      </c>
      <c r="H140">
        <v>1048</v>
      </c>
      <c r="I140" s="23">
        <f>DATE(RIGHT(Table3[[#This Row],[Effective Date]],4),LEFT(Table3[[#This Row],[Effective Date]],2),MID(Table3[[#This Row],[Effective Date]],4,2))</f>
        <v>44915</v>
      </c>
    </row>
    <row r="141" spans="1:9" x14ac:dyDescent="0.35">
      <c r="A141" s="1" t="s">
        <v>90</v>
      </c>
      <c r="B141" t="s">
        <v>72</v>
      </c>
      <c r="C141">
        <v>4.3</v>
      </c>
      <c r="D141">
        <v>4.22</v>
      </c>
      <c r="E141">
        <v>4.28</v>
      </c>
      <c r="F141">
        <v>4.34</v>
      </c>
      <c r="G141">
        <v>4.42</v>
      </c>
      <c r="H141">
        <v>1087</v>
      </c>
      <c r="I141" s="23">
        <f>DATE(RIGHT(Table3[[#This Row],[Effective Date]],4),LEFT(Table3[[#This Row],[Effective Date]],2),MID(Table3[[#This Row],[Effective Date]],4,2))</f>
        <v>44914</v>
      </c>
    </row>
    <row r="142" spans="1:9" x14ac:dyDescent="0.35">
      <c r="A142" s="1" t="s">
        <v>91</v>
      </c>
      <c r="B142" t="s">
        <v>72</v>
      </c>
      <c r="C142">
        <v>4.32</v>
      </c>
      <c r="D142">
        <v>4.2300000000000004</v>
      </c>
      <c r="E142">
        <v>4.3</v>
      </c>
      <c r="F142">
        <v>4.3600000000000003</v>
      </c>
      <c r="G142">
        <v>4.45</v>
      </c>
      <c r="H142">
        <v>1091</v>
      </c>
      <c r="I142" s="23">
        <f>DATE(RIGHT(Table3[[#This Row],[Effective Date]],4),LEFT(Table3[[#This Row],[Effective Date]],2),MID(Table3[[#This Row],[Effective Date]],4,2))</f>
        <v>44911</v>
      </c>
    </row>
    <row r="143" spans="1:9" x14ac:dyDescent="0.35">
      <c r="A143" s="1" t="s">
        <v>92</v>
      </c>
      <c r="B143" t="s">
        <v>72</v>
      </c>
      <c r="C143">
        <v>4.32</v>
      </c>
      <c r="D143">
        <v>4.2</v>
      </c>
      <c r="E143">
        <v>4.3</v>
      </c>
      <c r="F143">
        <v>4.37</v>
      </c>
      <c r="G143">
        <v>4.45</v>
      </c>
      <c r="H143">
        <v>1144</v>
      </c>
      <c r="I143" s="23">
        <f>DATE(RIGHT(Table3[[#This Row],[Effective Date]],4),LEFT(Table3[[#This Row],[Effective Date]],2),MID(Table3[[#This Row],[Effective Date]],4,2))</f>
        <v>44910</v>
      </c>
    </row>
    <row r="144" spans="1:9" x14ac:dyDescent="0.35">
      <c r="A144" s="1" t="s">
        <v>93</v>
      </c>
      <c r="B144" t="s">
        <v>72</v>
      </c>
      <c r="C144">
        <v>3.8</v>
      </c>
      <c r="D144">
        <v>3.72</v>
      </c>
      <c r="E144">
        <v>3.77</v>
      </c>
      <c r="F144">
        <v>3.84</v>
      </c>
      <c r="G144">
        <v>3.92</v>
      </c>
      <c r="H144">
        <v>1045</v>
      </c>
      <c r="I144" s="23">
        <f>DATE(RIGHT(Table3[[#This Row],[Effective Date]],4),LEFT(Table3[[#This Row],[Effective Date]],2),MID(Table3[[#This Row],[Effective Date]],4,2))</f>
        <v>44909</v>
      </c>
    </row>
    <row r="145" spans="1:9" x14ac:dyDescent="0.35">
      <c r="A145" s="1" t="s">
        <v>94</v>
      </c>
      <c r="B145" t="s">
        <v>72</v>
      </c>
      <c r="C145">
        <v>3.8</v>
      </c>
      <c r="D145">
        <v>3.72</v>
      </c>
      <c r="E145">
        <v>3.77</v>
      </c>
      <c r="F145">
        <v>3.83</v>
      </c>
      <c r="G145">
        <v>3.92</v>
      </c>
      <c r="H145">
        <v>1051</v>
      </c>
      <c r="I145" s="23">
        <f>DATE(RIGHT(Table3[[#This Row],[Effective Date]],4),LEFT(Table3[[#This Row],[Effective Date]],2),MID(Table3[[#This Row],[Effective Date]],4,2))</f>
        <v>44908</v>
      </c>
    </row>
    <row r="146" spans="1:9" x14ac:dyDescent="0.35">
      <c r="A146" s="1" t="s">
        <v>95</v>
      </c>
      <c r="B146" t="s">
        <v>72</v>
      </c>
      <c r="C146">
        <v>3.8</v>
      </c>
      <c r="D146">
        <v>3.72</v>
      </c>
      <c r="E146">
        <v>3.77</v>
      </c>
      <c r="F146">
        <v>3.83</v>
      </c>
      <c r="G146">
        <v>3.91</v>
      </c>
      <c r="H146">
        <v>1042</v>
      </c>
      <c r="I146" s="23">
        <f>DATE(RIGHT(Table3[[#This Row],[Effective Date]],4),LEFT(Table3[[#This Row],[Effective Date]],2),MID(Table3[[#This Row],[Effective Date]],4,2))</f>
        <v>44907</v>
      </c>
    </row>
    <row r="147" spans="1:9" x14ac:dyDescent="0.35">
      <c r="A147" s="1" t="s">
        <v>96</v>
      </c>
      <c r="B147" t="s">
        <v>72</v>
      </c>
      <c r="C147">
        <v>3.8</v>
      </c>
      <c r="D147">
        <v>3.71</v>
      </c>
      <c r="E147">
        <v>3.77</v>
      </c>
      <c r="F147">
        <v>3.83</v>
      </c>
      <c r="G147">
        <v>3.91</v>
      </c>
      <c r="H147">
        <v>1058</v>
      </c>
      <c r="I147" s="23">
        <f>DATE(RIGHT(Table3[[#This Row],[Effective Date]],4),LEFT(Table3[[#This Row],[Effective Date]],2),MID(Table3[[#This Row],[Effective Date]],4,2))</f>
        <v>44904</v>
      </c>
    </row>
    <row r="148" spans="1:9" x14ac:dyDescent="0.35">
      <c r="A148" s="1" t="s">
        <v>97</v>
      </c>
      <c r="B148" t="s">
        <v>72</v>
      </c>
      <c r="C148">
        <v>3.8</v>
      </c>
      <c r="D148">
        <v>3.72</v>
      </c>
      <c r="E148">
        <v>3.77</v>
      </c>
      <c r="F148">
        <v>3.81</v>
      </c>
      <c r="G148">
        <v>3.91</v>
      </c>
      <c r="H148">
        <v>1087</v>
      </c>
      <c r="I148" s="23">
        <f>DATE(RIGHT(Table3[[#This Row],[Effective Date]],4),LEFT(Table3[[#This Row],[Effective Date]],2),MID(Table3[[#This Row],[Effective Date]],4,2))</f>
        <v>44903</v>
      </c>
    </row>
    <row r="149" spans="1:9" x14ac:dyDescent="0.35">
      <c r="A149" s="1" t="s">
        <v>98</v>
      </c>
      <c r="B149" t="s">
        <v>72</v>
      </c>
      <c r="C149">
        <v>3.8</v>
      </c>
      <c r="D149">
        <v>3.72</v>
      </c>
      <c r="E149">
        <v>3.76</v>
      </c>
      <c r="F149">
        <v>3.81</v>
      </c>
      <c r="G149">
        <v>3.91</v>
      </c>
      <c r="H149">
        <v>1088</v>
      </c>
      <c r="I149" s="23">
        <f>DATE(RIGHT(Table3[[#This Row],[Effective Date]],4),LEFT(Table3[[#This Row],[Effective Date]],2),MID(Table3[[#This Row],[Effective Date]],4,2))</f>
        <v>44902</v>
      </c>
    </row>
    <row r="150" spans="1:9" x14ac:dyDescent="0.35">
      <c r="A150" s="1" t="s">
        <v>99</v>
      </c>
      <c r="B150" t="s">
        <v>72</v>
      </c>
      <c r="C150">
        <v>3.8</v>
      </c>
      <c r="D150">
        <v>3.72</v>
      </c>
      <c r="E150">
        <v>3.78</v>
      </c>
      <c r="F150">
        <v>3.84</v>
      </c>
      <c r="G150">
        <v>3.93</v>
      </c>
      <c r="H150">
        <v>1088</v>
      </c>
      <c r="I150" s="23">
        <f>DATE(RIGHT(Table3[[#This Row],[Effective Date]],4),LEFT(Table3[[#This Row],[Effective Date]],2),MID(Table3[[#This Row],[Effective Date]],4,2))</f>
        <v>44901</v>
      </c>
    </row>
    <row r="151" spans="1:9" x14ac:dyDescent="0.35">
      <c r="A151" s="1" t="s">
        <v>100</v>
      </c>
      <c r="B151" t="s">
        <v>72</v>
      </c>
      <c r="C151">
        <v>3.81</v>
      </c>
      <c r="D151">
        <v>3.72</v>
      </c>
      <c r="E151">
        <v>3.79</v>
      </c>
      <c r="F151">
        <v>3.85</v>
      </c>
      <c r="G151">
        <v>3.94</v>
      </c>
      <c r="H151">
        <v>1096</v>
      </c>
      <c r="I151" s="23">
        <f>DATE(RIGHT(Table3[[#This Row],[Effective Date]],4),LEFT(Table3[[#This Row],[Effective Date]],2),MID(Table3[[#This Row],[Effective Date]],4,2))</f>
        <v>44900</v>
      </c>
    </row>
    <row r="152" spans="1:9" x14ac:dyDescent="0.35">
      <c r="A152" s="1" t="s">
        <v>101</v>
      </c>
      <c r="B152" t="s">
        <v>72</v>
      </c>
      <c r="C152">
        <v>3.81</v>
      </c>
      <c r="D152">
        <v>3.72</v>
      </c>
      <c r="E152">
        <v>3.8</v>
      </c>
      <c r="F152">
        <v>3.86</v>
      </c>
      <c r="G152">
        <v>3.94</v>
      </c>
      <c r="H152">
        <v>1132</v>
      </c>
      <c r="I152" s="23">
        <f>DATE(RIGHT(Table3[[#This Row],[Effective Date]],4),LEFT(Table3[[#This Row],[Effective Date]],2),MID(Table3[[#This Row],[Effective Date]],4,2))</f>
        <v>44897</v>
      </c>
    </row>
    <row r="153" spans="1:9" x14ac:dyDescent="0.35">
      <c r="A153" s="1" t="s">
        <v>102</v>
      </c>
      <c r="B153" t="s">
        <v>72</v>
      </c>
      <c r="C153">
        <v>3.82</v>
      </c>
      <c r="D153">
        <v>3.73</v>
      </c>
      <c r="E153">
        <v>3.8</v>
      </c>
      <c r="F153">
        <v>3.86</v>
      </c>
      <c r="G153">
        <v>3.92</v>
      </c>
      <c r="H153">
        <v>1174</v>
      </c>
      <c r="I153" s="23">
        <f>DATE(RIGHT(Table3[[#This Row],[Effective Date]],4),LEFT(Table3[[#This Row],[Effective Date]],2),MID(Table3[[#This Row],[Effective Date]],4,2))</f>
        <v>44896</v>
      </c>
    </row>
    <row r="154" spans="1:9" x14ac:dyDescent="0.35">
      <c r="A154" s="1" t="s">
        <v>103</v>
      </c>
      <c r="B154" t="s">
        <v>72</v>
      </c>
      <c r="C154">
        <v>3.82</v>
      </c>
      <c r="D154">
        <v>3.71</v>
      </c>
      <c r="E154">
        <v>3.8</v>
      </c>
      <c r="F154">
        <v>3.87</v>
      </c>
      <c r="G154">
        <v>3.94</v>
      </c>
      <c r="H154">
        <v>1113</v>
      </c>
      <c r="I154" s="23">
        <f>DATE(RIGHT(Table3[[#This Row],[Effective Date]],4),LEFT(Table3[[#This Row],[Effective Date]],2),MID(Table3[[#This Row],[Effective Date]],4,2))</f>
        <v>44895</v>
      </c>
    </row>
    <row r="155" spans="1:9" x14ac:dyDescent="0.35">
      <c r="A155" s="1" t="s">
        <v>104</v>
      </c>
      <c r="B155" t="s">
        <v>72</v>
      </c>
      <c r="C155">
        <v>3.81</v>
      </c>
      <c r="D155">
        <v>3.72</v>
      </c>
      <c r="E155">
        <v>3.78</v>
      </c>
      <c r="F155">
        <v>3.85</v>
      </c>
      <c r="G155">
        <v>3.95</v>
      </c>
      <c r="H155">
        <v>1026</v>
      </c>
      <c r="I155" s="23">
        <f>DATE(RIGHT(Table3[[#This Row],[Effective Date]],4),LEFT(Table3[[#This Row],[Effective Date]],2),MID(Table3[[#This Row],[Effective Date]],4,2))</f>
        <v>44894</v>
      </c>
    </row>
    <row r="156" spans="1:9" x14ac:dyDescent="0.35">
      <c r="A156" s="1" t="s">
        <v>105</v>
      </c>
      <c r="B156" t="s">
        <v>72</v>
      </c>
      <c r="C156">
        <v>3.8</v>
      </c>
      <c r="D156">
        <v>3.71</v>
      </c>
      <c r="E156">
        <v>3.77</v>
      </c>
      <c r="F156">
        <v>3.84</v>
      </c>
      <c r="G156">
        <v>3.9</v>
      </c>
      <c r="H156">
        <v>1058</v>
      </c>
      <c r="I156" s="23">
        <f>DATE(RIGHT(Table3[[#This Row],[Effective Date]],4),LEFT(Table3[[#This Row],[Effective Date]],2),MID(Table3[[#This Row],[Effective Date]],4,2))</f>
        <v>44893</v>
      </c>
    </row>
    <row r="157" spans="1:9" x14ac:dyDescent="0.35">
      <c r="A157" s="1" t="s">
        <v>106</v>
      </c>
      <c r="B157" t="s">
        <v>72</v>
      </c>
      <c r="C157">
        <v>3.8</v>
      </c>
      <c r="D157">
        <v>3.71</v>
      </c>
      <c r="E157">
        <v>3.77</v>
      </c>
      <c r="F157">
        <v>3.82</v>
      </c>
      <c r="G157">
        <v>3.93</v>
      </c>
      <c r="H157">
        <v>1003</v>
      </c>
      <c r="I157" s="23">
        <f>DATE(RIGHT(Table3[[#This Row],[Effective Date]],4),LEFT(Table3[[#This Row],[Effective Date]],2),MID(Table3[[#This Row],[Effective Date]],4,2))</f>
        <v>44890</v>
      </c>
    </row>
    <row r="158" spans="1:9" x14ac:dyDescent="0.35">
      <c r="A158" s="1" t="s">
        <v>107</v>
      </c>
      <c r="B158" t="s">
        <v>72</v>
      </c>
      <c r="C158">
        <v>3.79</v>
      </c>
      <c r="D158">
        <v>3.7</v>
      </c>
      <c r="E158">
        <v>3.76</v>
      </c>
      <c r="F158">
        <v>3.81</v>
      </c>
      <c r="G158">
        <v>3.95</v>
      </c>
      <c r="H158">
        <v>984</v>
      </c>
      <c r="I158" s="23">
        <f>DATE(RIGHT(Table3[[#This Row],[Effective Date]],4),LEFT(Table3[[#This Row],[Effective Date]],2),MID(Table3[[#This Row],[Effective Date]],4,2))</f>
        <v>44888</v>
      </c>
    </row>
    <row r="159" spans="1:9" x14ac:dyDescent="0.35">
      <c r="A159" s="1" t="s">
        <v>108</v>
      </c>
      <c r="B159" t="s">
        <v>72</v>
      </c>
      <c r="C159">
        <v>3.8</v>
      </c>
      <c r="D159">
        <v>3.71</v>
      </c>
      <c r="E159">
        <v>3.76</v>
      </c>
      <c r="F159">
        <v>3.82</v>
      </c>
      <c r="G159">
        <v>3.95</v>
      </c>
      <c r="H159">
        <v>1038</v>
      </c>
      <c r="I159" s="23">
        <f>DATE(RIGHT(Table3[[#This Row],[Effective Date]],4),LEFT(Table3[[#This Row],[Effective Date]],2),MID(Table3[[#This Row],[Effective Date]],4,2))</f>
        <v>44887</v>
      </c>
    </row>
    <row r="160" spans="1:9" x14ac:dyDescent="0.35">
      <c r="A160" s="1" t="s">
        <v>109</v>
      </c>
      <c r="B160" t="s">
        <v>72</v>
      </c>
      <c r="C160">
        <v>3.8</v>
      </c>
      <c r="D160">
        <v>3.7</v>
      </c>
      <c r="E160">
        <v>3.76</v>
      </c>
      <c r="F160">
        <v>3.82</v>
      </c>
      <c r="G160">
        <v>3.89</v>
      </c>
      <c r="H160">
        <v>1015</v>
      </c>
      <c r="I160" s="23">
        <f>DATE(RIGHT(Table3[[#This Row],[Effective Date]],4),LEFT(Table3[[#This Row],[Effective Date]],2),MID(Table3[[#This Row],[Effective Date]],4,2))</f>
        <v>44886</v>
      </c>
    </row>
    <row r="161" spans="1:9" x14ac:dyDescent="0.35">
      <c r="A161" s="1" t="s">
        <v>110</v>
      </c>
      <c r="B161" t="s">
        <v>72</v>
      </c>
      <c r="C161">
        <v>3.8</v>
      </c>
      <c r="D161">
        <v>3.71</v>
      </c>
      <c r="E161">
        <v>3.77</v>
      </c>
      <c r="F161">
        <v>3.83</v>
      </c>
      <c r="G161">
        <v>3.92</v>
      </c>
      <c r="H161">
        <v>1037</v>
      </c>
      <c r="I161" s="23">
        <f>DATE(RIGHT(Table3[[#This Row],[Effective Date]],4),LEFT(Table3[[#This Row],[Effective Date]],2),MID(Table3[[#This Row],[Effective Date]],4,2))</f>
        <v>44883</v>
      </c>
    </row>
    <row r="162" spans="1:9" x14ac:dyDescent="0.35">
      <c r="A162" s="1" t="s">
        <v>111</v>
      </c>
      <c r="B162" t="s">
        <v>72</v>
      </c>
      <c r="C162">
        <v>3.8</v>
      </c>
      <c r="D162">
        <v>3.71</v>
      </c>
      <c r="E162">
        <v>3.78</v>
      </c>
      <c r="F162">
        <v>3.84</v>
      </c>
      <c r="G162">
        <v>3.9</v>
      </c>
      <c r="H162">
        <v>1075</v>
      </c>
      <c r="I162" s="23">
        <f>DATE(RIGHT(Table3[[#This Row],[Effective Date]],4),LEFT(Table3[[#This Row],[Effective Date]],2),MID(Table3[[#This Row],[Effective Date]],4,2))</f>
        <v>44882</v>
      </c>
    </row>
    <row r="163" spans="1:9" x14ac:dyDescent="0.35">
      <c r="A163" s="1" t="s">
        <v>112</v>
      </c>
      <c r="B163" t="s">
        <v>72</v>
      </c>
      <c r="C163">
        <v>3.81</v>
      </c>
      <c r="D163">
        <v>3.72</v>
      </c>
      <c r="E163">
        <v>3.78</v>
      </c>
      <c r="F163">
        <v>3.85</v>
      </c>
      <c r="G163">
        <v>3.92</v>
      </c>
      <c r="H163">
        <v>1096</v>
      </c>
      <c r="I163" s="23">
        <f>DATE(RIGHT(Table3[[#This Row],[Effective Date]],4),LEFT(Table3[[#This Row],[Effective Date]],2),MID(Table3[[#This Row],[Effective Date]],4,2))</f>
        <v>44881</v>
      </c>
    </row>
    <row r="164" spans="1:9" x14ac:dyDescent="0.35">
      <c r="A164" s="1" t="s">
        <v>113</v>
      </c>
      <c r="B164" t="s">
        <v>72</v>
      </c>
      <c r="C164">
        <v>3.8</v>
      </c>
      <c r="D164">
        <v>3.7</v>
      </c>
      <c r="E164">
        <v>3.78</v>
      </c>
      <c r="F164">
        <v>3.85</v>
      </c>
      <c r="G164">
        <v>3.95</v>
      </c>
      <c r="H164">
        <v>1149</v>
      </c>
      <c r="I164" s="23">
        <f>DATE(RIGHT(Table3[[#This Row],[Effective Date]],4),LEFT(Table3[[#This Row],[Effective Date]],2),MID(Table3[[#This Row],[Effective Date]],4,2))</f>
        <v>44880</v>
      </c>
    </row>
    <row r="165" spans="1:9" x14ac:dyDescent="0.35">
      <c r="A165" s="1" t="s">
        <v>114</v>
      </c>
      <c r="B165" t="s">
        <v>72</v>
      </c>
      <c r="C165">
        <v>3.79</v>
      </c>
      <c r="D165">
        <v>3.7</v>
      </c>
      <c r="E165">
        <v>3.75</v>
      </c>
      <c r="F165">
        <v>3.81</v>
      </c>
      <c r="G165">
        <v>3.95</v>
      </c>
      <c r="H165">
        <v>1041</v>
      </c>
      <c r="I165" s="23">
        <f>DATE(RIGHT(Table3[[#This Row],[Effective Date]],4),LEFT(Table3[[#This Row],[Effective Date]],2),MID(Table3[[#This Row],[Effective Date]],4,2))</f>
        <v>44879</v>
      </c>
    </row>
    <row r="166" spans="1:9" x14ac:dyDescent="0.35">
      <c r="A166" s="1" t="s">
        <v>115</v>
      </c>
      <c r="B166" t="s">
        <v>72</v>
      </c>
      <c r="C166">
        <v>3.78</v>
      </c>
      <c r="D166">
        <v>3.7</v>
      </c>
      <c r="E166">
        <v>3.75</v>
      </c>
      <c r="F166">
        <v>3.8</v>
      </c>
      <c r="G166">
        <v>3.95</v>
      </c>
      <c r="H166">
        <v>987</v>
      </c>
      <c r="I166" s="23">
        <f>DATE(RIGHT(Table3[[#This Row],[Effective Date]],4),LEFT(Table3[[#This Row],[Effective Date]],2),MID(Table3[[#This Row],[Effective Date]],4,2))</f>
        <v>44875</v>
      </c>
    </row>
    <row r="167" spans="1:9" x14ac:dyDescent="0.35">
      <c r="A167" s="1" t="s">
        <v>116</v>
      </c>
      <c r="B167" t="s">
        <v>72</v>
      </c>
      <c r="C167">
        <v>3.78</v>
      </c>
      <c r="D167">
        <v>3.7</v>
      </c>
      <c r="E167">
        <v>3.75</v>
      </c>
      <c r="F167">
        <v>3.8</v>
      </c>
      <c r="G167">
        <v>3.95</v>
      </c>
      <c r="H167">
        <v>969</v>
      </c>
      <c r="I167" s="23">
        <f>DATE(RIGHT(Table3[[#This Row],[Effective Date]],4),LEFT(Table3[[#This Row],[Effective Date]],2),MID(Table3[[#This Row],[Effective Date]],4,2))</f>
        <v>44874</v>
      </c>
    </row>
    <row r="168" spans="1:9" x14ac:dyDescent="0.35">
      <c r="A168" s="1" t="s">
        <v>117</v>
      </c>
      <c r="B168" t="s">
        <v>72</v>
      </c>
      <c r="C168">
        <v>3.78</v>
      </c>
      <c r="D168">
        <v>3.69</v>
      </c>
      <c r="E168">
        <v>3.75</v>
      </c>
      <c r="F168">
        <v>3.8</v>
      </c>
      <c r="G168">
        <v>3.95</v>
      </c>
      <c r="H168">
        <v>978</v>
      </c>
      <c r="I168" s="23">
        <f>DATE(RIGHT(Table3[[#This Row],[Effective Date]],4),LEFT(Table3[[#This Row],[Effective Date]],2),MID(Table3[[#This Row],[Effective Date]],4,2))</f>
        <v>44873</v>
      </c>
    </row>
    <row r="169" spans="1:9" x14ac:dyDescent="0.35">
      <c r="A169" s="1" t="s">
        <v>118</v>
      </c>
      <c r="B169" t="s">
        <v>72</v>
      </c>
      <c r="C169">
        <v>3.78</v>
      </c>
      <c r="D169">
        <v>3.7</v>
      </c>
      <c r="E169">
        <v>3.75</v>
      </c>
      <c r="F169">
        <v>3.81</v>
      </c>
      <c r="G169">
        <v>3.95</v>
      </c>
      <c r="H169">
        <v>981</v>
      </c>
      <c r="I169" s="23">
        <f>DATE(RIGHT(Table3[[#This Row],[Effective Date]],4),LEFT(Table3[[#This Row],[Effective Date]],2),MID(Table3[[#This Row],[Effective Date]],4,2))</f>
        <v>44872</v>
      </c>
    </row>
    <row r="170" spans="1:9" x14ac:dyDescent="0.35">
      <c r="A170" s="1" t="s">
        <v>119</v>
      </c>
      <c r="B170" t="s">
        <v>72</v>
      </c>
      <c r="C170">
        <v>3.8</v>
      </c>
      <c r="D170">
        <v>3.7</v>
      </c>
      <c r="E170">
        <v>3.76</v>
      </c>
      <c r="F170">
        <v>3.82</v>
      </c>
      <c r="G170">
        <v>3.95</v>
      </c>
      <c r="H170">
        <v>1014</v>
      </c>
      <c r="I170" s="23">
        <f>DATE(RIGHT(Table3[[#This Row],[Effective Date]],4),LEFT(Table3[[#This Row],[Effective Date]],2),MID(Table3[[#This Row],[Effective Date]],4,2))</f>
        <v>44869</v>
      </c>
    </row>
    <row r="171" spans="1:9" x14ac:dyDescent="0.35">
      <c r="A171" s="1" t="s">
        <v>120</v>
      </c>
      <c r="B171" t="s">
        <v>72</v>
      </c>
      <c r="C171">
        <v>3.8</v>
      </c>
      <c r="D171">
        <v>3.25</v>
      </c>
      <c r="E171">
        <v>3.76</v>
      </c>
      <c r="F171">
        <v>3.83</v>
      </c>
      <c r="G171">
        <v>3.89</v>
      </c>
      <c r="H171">
        <v>1074</v>
      </c>
      <c r="I171" s="23">
        <f>DATE(RIGHT(Table3[[#This Row],[Effective Date]],4),LEFT(Table3[[#This Row],[Effective Date]],2),MID(Table3[[#This Row],[Effective Date]],4,2))</f>
        <v>44868</v>
      </c>
    </row>
    <row r="172" spans="1:9" x14ac:dyDescent="0.35">
      <c r="A172" s="1" t="s">
        <v>121</v>
      </c>
      <c r="B172" t="s">
        <v>72</v>
      </c>
      <c r="C172">
        <v>3.05</v>
      </c>
      <c r="D172">
        <v>2.95</v>
      </c>
      <c r="E172">
        <v>3.01</v>
      </c>
      <c r="F172">
        <v>3.08</v>
      </c>
      <c r="G172">
        <v>3.2</v>
      </c>
      <c r="H172">
        <v>1021</v>
      </c>
      <c r="I172" s="23">
        <f>DATE(RIGHT(Table3[[#This Row],[Effective Date]],4),LEFT(Table3[[#This Row],[Effective Date]],2),MID(Table3[[#This Row],[Effective Date]],4,2))</f>
        <v>44867</v>
      </c>
    </row>
    <row r="173" spans="1:9" x14ac:dyDescent="0.35">
      <c r="A173" s="1" t="s">
        <v>122</v>
      </c>
      <c r="B173" t="s">
        <v>72</v>
      </c>
      <c r="C173">
        <v>3.05</v>
      </c>
      <c r="D173">
        <v>2.95</v>
      </c>
      <c r="E173">
        <v>3.01</v>
      </c>
      <c r="F173">
        <v>3.08</v>
      </c>
      <c r="G173">
        <v>3.13</v>
      </c>
      <c r="H173">
        <v>1079</v>
      </c>
      <c r="I173" s="23">
        <f>DATE(RIGHT(Table3[[#This Row],[Effective Date]],4),LEFT(Table3[[#This Row],[Effective Date]],2),MID(Table3[[#This Row],[Effective Date]],4,2))</f>
        <v>44866</v>
      </c>
    </row>
    <row r="174" spans="1:9" x14ac:dyDescent="0.35">
      <c r="A174" s="1" t="s">
        <v>123</v>
      </c>
      <c r="B174" t="s">
        <v>72</v>
      </c>
      <c r="C174">
        <v>3.05</v>
      </c>
      <c r="D174">
        <v>2.93</v>
      </c>
      <c r="E174">
        <v>3.01</v>
      </c>
      <c r="F174">
        <v>3.07</v>
      </c>
      <c r="G174">
        <v>3.2</v>
      </c>
      <c r="H174">
        <v>1075</v>
      </c>
      <c r="I174" s="23">
        <f>DATE(RIGHT(Table3[[#This Row],[Effective Date]],4),LEFT(Table3[[#This Row],[Effective Date]],2),MID(Table3[[#This Row],[Effective Date]],4,2))</f>
        <v>44865</v>
      </c>
    </row>
    <row r="175" spans="1:9" x14ac:dyDescent="0.35">
      <c r="A175" s="1" t="s">
        <v>124</v>
      </c>
      <c r="B175" t="s">
        <v>72</v>
      </c>
      <c r="C175">
        <v>3.05</v>
      </c>
      <c r="D175">
        <v>2.95</v>
      </c>
      <c r="E175">
        <v>3</v>
      </c>
      <c r="F175">
        <v>3.06</v>
      </c>
      <c r="G175">
        <v>3.2</v>
      </c>
      <c r="H175">
        <v>951</v>
      </c>
      <c r="I175" s="23">
        <f>DATE(RIGHT(Table3[[#This Row],[Effective Date]],4),LEFT(Table3[[#This Row],[Effective Date]],2),MID(Table3[[#This Row],[Effective Date]],4,2))</f>
        <v>44862</v>
      </c>
    </row>
    <row r="176" spans="1:9" x14ac:dyDescent="0.35">
      <c r="A176" s="1" t="s">
        <v>125</v>
      </c>
      <c r="B176" t="s">
        <v>72</v>
      </c>
      <c r="C176">
        <v>3.04</v>
      </c>
      <c r="D176">
        <v>2.94</v>
      </c>
      <c r="E176">
        <v>3</v>
      </c>
      <c r="F176">
        <v>3.06</v>
      </c>
      <c r="G176">
        <v>3.2</v>
      </c>
      <c r="H176">
        <v>973</v>
      </c>
      <c r="I176" s="23">
        <f>DATE(RIGHT(Table3[[#This Row],[Effective Date]],4),LEFT(Table3[[#This Row],[Effective Date]],2),MID(Table3[[#This Row],[Effective Date]],4,2))</f>
        <v>44861</v>
      </c>
    </row>
    <row r="177" spans="1:9" x14ac:dyDescent="0.35">
      <c r="A177" s="1" t="s">
        <v>126</v>
      </c>
      <c r="B177" t="s">
        <v>72</v>
      </c>
      <c r="C177">
        <v>3.03</v>
      </c>
      <c r="D177">
        <v>2.95</v>
      </c>
      <c r="E177">
        <v>3</v>
      </c>
      <c r="F177">
        <v>3.05</v>
      </c>
      <c r="G177">
        <v>3.2</v>
      </c>
      <c r="H177">
        <v>972</v>
      </c>
      <c r="I177" s="23">
        <f>DATE(RIGHT(Table3[[#This Row],[Effective Date]],4),LEFT(Table3[[#This Row],[Effective Date]],2),MID(Table3[[#This Row],[Effective Date]],4,2))</f>
        <v>44860</v>
      </c>
    </row>
    <row r="178" spans="1:9" x14ac:dyDescent="0.35">
      <c r="A178" s="1" t="s">
        <v>127</v>
      </c>
      <c r="B178" t="s">
        <v>72</v>
      </c>
      <c r="C178">
        <v>3.02</v>
      </c>
      <c r="D178">
        <v>2.93</v>
      </c>
      <c r="E178">
        <v>3</v>
      </c>
      <c r="F178">
        <v>3.05</v>
      </c>
      <c r="G178">
        <v>3.2</v>
      </c>
      <c r="H178">
        <v>961</v>
      </c>
      <c r="I178" s="23">
        <f>DATE(RIGHT(Table3[[#This Row],[Effective Date]],4),LEFT(Table3[[#This Row],[Effective Date]],2),MID(Table3[[#This Row],[Effective Date]],4,2))</f>
        <v>44859</v>
      </c>
    </row>
    <row r="179" spans="1:9" x14ac:dyDescent="0.35">
      <c r="A179" s="1" t="s">
        <v>128</v>
      </c>
      <c r="B179" t="s">
        <v>72</v>
      </c>
      <c r="C179">
        <v>3.01</v>
      </c>
      <c r="D179">
        <v>2.93</v>
      </c>
      <c r="E179">
        <v>2.99</v>
      </c>
      <c r="F179">
        <v>3.04</v>
      </c>
      <c r="G179">
        <v>3.2</v>
      </c>
      <c r="H179">
        <v>962</v>
      </c>
      <c r="I179" s="23">
        <f>DATE(RIGHT(Table3[[#This Row],[Effective Date]],4),LEFT(Table3[[#This Row],[Effective Date]],2),MID(Table3[[#This Row],[Effective Date]],4,2))</f>
        <v>44858</v>
      </c>
    </row>
    <row r="180" spans="1:9" x14ac:dyDescent="0.35">
      <c r="A180" s="1" t="s">
        <v>129</v>
      </c>
      <c r="B180" t="s">
        <v>72</v>
      </c>
      <c r="C180">
        <v>3.02</v>
      </c>
      <c r="D180">
        <v>2.93</v>
      </c>
      <c r="E180">
        <v>2.99</v>
      </c>
      <c r="F180">
        <v>3.04</v>
      </c>
      <c r="G180">
        <v>3.2</v>
      </c>
      <c r="H180">
        <v>955</v>
      </c>
      <c r="I180" s="23">
        <f>DATE(RIGHT(Table3[[#This Row],[Effective Date]],4),LEFT(Table3[[#This Row],[Effective Date]],2),MID(Table3[[#This Row],[Effective Date]],4,2))</f>
        <v>44855</v>
      </c>
    </row>
    <row r="181" spans="1:9" x14ac:dyDescent="0.35">
      <c r="A181" s="1" t="s">
        <v>130</v>
      </c>
      <c r="B181" t="s">
        <v>72</v>
      </c>
      <c r="C181">
        <v>3.03</v>
      </c>
      <c r="D181">
        <v>2.93</v>
      </c>
      <c r="E181">
        <v>3</v>
      </c>
      <c r="F181">
        <v>3.05</v>
      </c>
      <c r="G181">
        <v>3.2</v>
      </c>
      <c r="H181">
        <v>963</v>
      </c>
      <c r="I181" s="23">
        <f>DATE(RIGHT(Table3[[#This Row],[Effective Date]],4),LEFT(Table3[[#This Row],[Effective Date]],2),MID(Table3[[#This Row],[Effective Date]],4,2))</f>
        <v>44854</v>
      </c>
    </row>
    <row r="182" spans="1:9" x14ac:dyDescent="0.35">
      <c r="A182" s="1" t="s">
        <v>131</v>
      </c>
      <c r="B182" t="s">
        <v>72</v>
      </c>
      <c r="C182">
        <v>3.04</v>
      </c>
      <c r="D182">
        <v>2.94</v>
      </c>
      <c r="E182">
        <v>3</v>
      </c>
      <c r="F182">
        <v>3.05</v>
      </c>
      <c r="G182">
        <v>3.2</v>
      </c>
      <c r="H182">
        <v>919</v>
      </c>
      <c r="I182" s="23">
        <f>DATE(RIGHT(Table3[[#This Row],[Effective Date]],4),LEFT(Table3[[#This Row],[Effective Date]],2),MID(Table3[[#This Row],[Effective Date]],4,2))</f>
        <v>44853</v>
      </c>
    </row>
    <row r="183" spans="1:9" x14ac:dyDescent="0.35">
      <c r="A183" s="1" t="s">
        <v>132</v>
      </c>
      <c r="B183" t="s">
        <v>72</v>
      </c>
      <c r="C183">
        <v>3.04</v>
      </c>
      <c r="D183">
        <v>2.95</v>
      </c>
      <c r="E183">
        <v>3</v>
      </c>
      <c r="F183">
        <v>3.06</v>
      </c>
      <c r="G183">
        <v>3.2</v>
      </c>
      <c r="H183">
        <v>967</v>
      </c>
      <c r="I183" s="23">
        <f>DATE(RIGHT(Table3[[#This Row],[Effective Date]],4),LEFT(Table3[[#This Row],[Effective Date]],2),MID(Table3[[#This Row],[Effective Date]],4,2))</f>
        <v>44852</v>
      </c>
    </row>
    <row r="184" spans="1:9" x14ac:dyDescent="0.35">
      <c r="A184" s="1" t="s">
        <v>133</v>
      </c>
      <c r="B184" t="s">
        <v>72</v>
      </c>
      <c r="C184">
        <v>3.05</v>
      </c>
      <c r="D184">
        <v>2.95</v>
      </c>
      <c r="E184">
        <v>3</v>
      </c>
      <c r="F184">
        <v>3.06</v>
      </c>
      <c r="G184">
        <v>3.2</v>
      </c>
      <c r="H184">
        <v>979</v>
      </c>
      <c r="I184" s="23">
        <f>DATE(RIGHT(Table3[[#This Row],[Effective Date]],4),LEFT(Table3[[#This Row],[Effective Date]],2),MID(Table3[[#This Row],[Effective Date]],4,2))</f>
        <v>44851</v>
      </c>
    </row>
    <row r="185" spans="1:9" x14ac:dyDescent="0.35">
      <c r="A185" s="1" t="s">
        <v>134</v>
      </c>
      <c r="B185" t="s">
        <v>72</v>
      </c>
      <c r="C185">
        <v>3.04</v>
      </c>
      <c r="D185">
        <v>2.95</v>
      </c>
      <c r="E185">
        <v>3</v>
      </c>
      <c r="F185">
        <v>3.05</v>
      </c>
      <c r="G185">
        <v>3.2</v>
      </c>
      <c r="H185">
        <v>958</v>
      </c>
      <c r="I185" s="23">
        <f>DATE(RIGHT(Table3[[#This Row],[Effective Date]],4),LEFT(Table3[[#This Row],[Effective Date]],2),MID(Table3[[#This Row],[Effective Date]],4,2))</f>
        <v>44848</v>
      </c>
    </row>
    <row r="186" spans="1:9" x14ac:dyDescent="0.35">
      <c r="A186" s="1" t="s">
        <v>135</v>
      </c>
      <c r="B186" t="s">
        <v>72</v>
      </c>
      <c r="C186">
        <v>3.04</v>
      </c>
      <c r="D186">
        <v>2.95</v>
      </c>
      <c r="E186">
        <v>3</v>
      </c>
      <c r="F186">
        <v>3.06</v>
      </c>
      <c r="G186">
        <v>3.2</v>
      </c>
      <c r="H186">
        <v>1000</v>
      </c>
      <c r="I186" s="23">
        <f>DATE(RIGHT(Table3[[#This Row],[Effective Date]],4),LEFT(Table3[[#This Row],[Effective Date]],2),MID(Table3[[#This Row],[Effective Date]],4,2))</f>
        <v>44847</v>
      </c>
    </row>
    <row r="187" spans="1:9" x14ac:dyDescent="0.35">
      <c r="A187" s="1" t="s">
        <v>136</v>
      </c>
      <c r="B187" t="s">
        <v>72</v>
      </c>
      <c r="C187">
        <v>3.04</v>
      </c>
      <c r="D187">
        <v>2.95</v>
      </c>
      <c r="E187">
        <v>3</v>
      </c>
      <c r="F187">
        <v>3.06</v>
      </c>
      <c r="G187">
        <v>3.2</v>
      </c>
      <c r="H187">
        <v>972</v>
      </c>
      <c r="I187" s="23">
        <f>DATE(RIGHT(Table3[[#This Row],[Effective Date]],4),LEFT(Table3[[#This Row],[Effective Date]],2),MID(Table3[[#This Row],[Effective Date]],4,2))</f>
        <v>44846</v>
      </c>
    </row>
    <row r="188" spans="1:9" x14ac:dyDescent="0.35">
      <c r="A188" s="1" t="s">
        <v>137</v>
      </c>
      <c r="B188" t="s">
        <v>72</v>
      </c>
      <c r="C188">
        <v>3.05</v>
      </c>
      <c r="D188">
        <v>2.95</v>
      </c>
      <c r="E188">
        <v>3</v>
      </c>
      <c r="F188">
        <v>3.07</v>
      </c>
      <c r="G188">
        <v>3.2</v>
      </c>
      <c r="H188">
        <v>993</v>
      </c>
      <c r="I188" s="23">
        <f>DATE(RIGHT(Table3[[#This Row],[Effective Date]],4),LEFT(Table3[[#This Row],[Effective Date]],2),MID(Table3[[#This Row],[Effective Date]],4,2))</f>
        <v>44845</v>
      </c>
    </row>
    <row r="189" spans="1:9" x14ac:dyDescent="0.35">
      <c r="A189" s="1" t="s">
        <v>138</v>
      </c>
      <c r="B189" t="s">
        <v>72</v>
      </c>
      <c r="C189">
        <v>3.05</v>
      </c>
      <c r="D189">
        <v>2.95</v>
      </c>
      <c r="E189">
        <v>3</v>
      </c>
      <c r="F189">
        <v>3.06</v>
      </c>
      <c r="G189">
        <v>3.2</v>
      </c>
      <c r="H189">
        <v>968</v>
      </c>
      <c r="I189" s="23">
        <f>DATE(RIGHT(Table3[[#This Row],[Effective Date]],4),LEFT(Table3[[#This Row],[Effective Date]],2),MID(Table3[[#This Row],[Effective Date]],4,2))</f>
        <v>44841</v>
      </c>
    </row>
    <row r="190" spans="1:9" x14ac:dyDescent="0.35">
      <c r="A190" s="1" t="s">
        <v>139</v>
      </c>
      <c r="B190" t="s">
        <v>72</v>
      </c>
      <c r="C190">
        <v>3.05</v>
      </c>
      <c r="D190">
        <v>2.95</v>
      </c>
      <c r="E190">
        <v>3</v>
      </c>
      <c r="F190">
        <v>3.07</v>
      </c>
      <c r="G190">
        <v>3.2</v>
      </c>
      <c r="H190">
        <v>985</v>
      </c>
      <c r="I190" s="23">
        <f>DATE(RIGHT(Table3[[#This Row],[Effective Date]],4),LEFT(Table3[[#This Row],[Effective Date]],2),MID(Table3[[#This Row],[Effective Date]],4,2))</f>
        <v>44840</v>
      </c>
    </row>
    <row r="191" spans="1:9" x14ac:dyDescent="0.35">
      <c r="A191" s="1" t="s">
        <v>140</v>
      </c>
      <c r="B191" t="s">
        <v>72</v>
      </c>
      <c r="C191">
        <v>3.04</v>
      </c>
      <c r="D191">
        <v>2.95</v>
      </c>
      <c r="E191">
        <v>3</v>
      </c>
      <c r="F191">
        <v>3.06</v>
      </c>
      <c r="G191">
        <v>3.2</v>
      </c>
      <c r="H191">
        <v>992</v>
      </c>
      <c r="I191" s="23">
        <f>DATE(RIGHT(Table3[[#This Row],[Effective Date]],4),LEFT(Table3[[#This Row],[Effective Date]],2),MID(Table3[[#This Row],[Effective Date]],4,2))</f>
        <v>44839</v>
      </c>
    </row>
    <row r="192" spans="1:9" x14ac:dyDescent="0.35">
      <c r="A192" s="1" t="s">
        <v>141</v>
      </c>
      <c r="B192" t="s">
        <v>72</v>
      </c>
      <c r="C192">
        <v>3.04</v>
      </c>
      <c r="D192">
        <v>2.95</v>
      </c>
      <c r="E192">
        <v>3</v>
      </c>
      <c r="F192">
        <v>3.06</v>
      </c>
      <c r="G192">
        <v>3.2</v>
      </c>
      <c r="H192">
        <v>996</v>
      </c>
      <c r="I192" s="23">
        <f>DATE(RIGHT(Table3[[#This Row],[Effective Date]],4),LEFT(Table3[[#This Row],[Effective Date]],2),MID(Table3[[#This Row],[Effective Date]],4,2))</f>
        <v>44838</v>
      </c>
    </row>
    <row r="193" spans="1:9" x14ac:dyDescent="0.35">
      <c r="A193" s="1" t="s">
        <v>142</v>
      </c>
      <c r="B193" t="s">
        <v>72</v>
      </c>
      <c r="C193">
        <v>3</v>
      </c>
      <c r="D193">
        <v>2.93</v>
      </c>
      <c r="E193">
        <v>2.97</v>
      </c>
      <c r="F193">
        <v>3.05</v>
      </c>
      <c r="G193">
        <v>3.2</v>
      </c>
      <c r="H193">
        <v>1009</v>
      </c>
      <c r="I193" s="23">
        <f>DATE(RIGHT(Table3[[#This Row],[Effective Date]],4),LEFT(Table3[[#This Row],[Effective Date]],2),MID(Table3[[#This Row],[Effective Date]],4,2))</f>
        <v>44837</v>
      </c>
    </row>
    <row r="194" spans="1:9" x14ac:dyDescent="0.35">
      <c r="A194" s="1" t="s">
        <v>143</v>
      </c>
      <c r="B194" t="s">
        <v>72</v>
      </c>
      <c r="C194">
        <v>2.98</v>
      </c>
      <c r="D194">
        <v>2.88</v>
      </c>
      <c r="E194">
        <v>2.95</v>
      </c>
      <c r="F194">
        <v>3.03</v>
      </c>
      <c r="G194">
        <v>3.2</v>
      </c>
      <c r="H194">
        <v>956</v>
      </c>
      <c r="I194" s="23">
        <f>DATE(RIGHT(Table3[[#This Row],[Effective Date]],4),LEFT(Table3[[#This Row],[Effective Date]],2),MID(Table3[[#This Row],[Effective Date]],4,2))</f>
        <v>44834</v>
      </c>
    </row>
    <row r="195" spans="1:9" x14ac:dyDescent="0.35">
      <c r="A195" s="1" t="s">
        <v>144</v>
      </c>
      <c r="B195" t="s">
        <v>72</v>
      </c>
      <c r="C195">
        <v>2.96</v>
      </c>
      <c r="D195">
        <v>2.88</v>
      </c>
      <c r="E195">
        <v>2.94</v>
      </c>
      <c r="F195">
        <v>2.99</v>
      </c>
      <c r="G195">
        <v>3.2</v>
      </c>
      <c r="H195">
        <v>906</v>
      </c>
      <c r="I195" s="23">
        <f>DATE(RIGHT(Table3[[#This Row],[Effective Date]],4),LEFT(Table3[[#This Row],[Effective Date]],2),MID(Table3[[#This Row],[Effective Date]],4,2))</f>
        <v>44833</v>
      </c>
    </row>
    <row r="196" spans="1:9" x14ac:dyDescent="0.35">
      <c r="A196" s="1" t="s">
        <v>145</v>
      </c>
      <c r="B196" t="s">
        <v>72</v>
      </c>
      <c r="C196">
        <v>2.98</v>
      </c>
      <c r="D196">
        <v>2.88</v>
      </c>
      <c r="E196">
        <v>2.95</v>
      </c>
      <c r="F196">
        <v>3</v>
      </c>
      <c r="G196">
        <v>3.2</v>
      </c>
      <c r="H196">
        <v>911</v>
      </c>
      <c r="I196" s="23">
        <f>DATE(RIGHT(Table3[[#This Row],[Effective Date]],4),LEFT(Table3[[#This Row],[Effective Date]],2),MID(Table3[[#This Row],[Effective Date]],4,2))</f>
        <v>44832</v>
      </c>
    </row>
    <row r="197" spans="1:9" x14ac:dyDescent="0.35">
      <c r="A197" s="1" t="s">
        <v>146</v>
      </c>
      <c r="B197" t="s">
        <v>72</v>
      </c>
      <c r="C197">
        <v>2.98</v>
      </c>
      <c r="D197">
        <v>2.83</v>
      </c>
      <c r="E197">
        <v>2.96</v>
      </c>
      <c r="F197">
        <v>3</v>
      </c>
      <c r="G197">
        <v>3.2</v>
      </c>
      <c r="H197">
        <v>949</v>
      </c>
      <c r="I197" s="23">
        <f>DATE(RIGHT(Table3[[#This Row],[Effective Date]],4),LEFT(Table3[[#This Row],[Effective Date]],2),MID(Table3[[#This Row],[Effective Date]],4,2))</f>
        <v>44831</v>
      </c>
    </row>
    <row r="198" spans="1:9" x14ac:dyDescent="0.35">
      <c r="A198" s="1" t="s">
        <v>147</v>
      </c>
      <c r="B198" t="s">
        <v>72</v>
      </c>
      <c r="C198">
        <v>2.99</v>
      </c>
      <c r="D198">
        <v>2.8</v>
      </c>
      <c r="E198">
        <v>2.96</v>
      </c>
      <c r="F198">
        <v>3</v>
      </c>
      <c r="G198">
        <v>3.2</v>
      </c>
      <c r="H198">
        <v>976</v>
      </c>
      <c r="I198" s="23">
        <f>DATE(RIGHT(Table3[[#This Row],[Effective Date]],4),LEFT(Table3[[#This Row],[Effective Date]],2),MID(Table3[[#This Row],[Effective Date]],4,2))</f>
        <v>44830</v>
      </c>
    </row>
    <row r="199" spans="1:9" x14ac:dyDescent="0.35">
      <c r="A199" s="1" t="s">
        <v>148</v>
      </c>
      <c r="B199" t="s">
        <v>72</v>
      </c>
      <c r="C199">
        <v>2.99</v>
      </c>
      <c r="D199">
        <v>2.9</v>
      </c>
      <c r="E199">
        <v>2.97</v>
      </c>
      <c r="F199">
        <v>3.01</v>
      </c>
      <c r="G199">
        <v>3.2</v>
      </c>
      <c r="H199">
        <v>968</v>
      </c>
      <c r="I199" s="23">
        <f>DATE(RIGHT(Table3[[#This Row],[Effective Date]],4),LEFT(Table3[[#This Row],[Effective Date]],2),MID(Table3[[#This Row],[Effective Date]],4,2))</f>
        <v>44827</v>
      </c>
    </row>
    <row r="200" spans="1:9" x14ac:dyDescent="0.35">
      <c r="A200" s="1" t="s">
        <v>149</v>
      </c>
      <c r="B200" t="s">
        <v>72</v>
      </c>
      <c r="C200">
        <v>2.99</v>
      </c>
      <c r="D200">
        <v>2.2599999999999998</v>
      </c>
      <c r="E200">
        <v>2.97</v>
      </c>
      <c r="F200">
        <v>3.01</v>
      </c>
      <c r="G200">
        <v>3.13</v>
      </c>
      <c r="H200">
        <v>1023</v>
      </c>
      <c r="I200" s="23">
        <f>DATE(RIGHT(Table3[[#This Row],[Effective Date]],4),LEFT(Table3[[#This Row],[Effective Date]],2),MID(Table3[[#This Row],[Effective Date]],4,2))</f>
        <v>44826</v>
      </c>
    </row>
    <row r="201" spans="1:9" x14ac:dyDescent="0.35">
      <c r="A201" s="1" t="s">
        <v>150</v>
      </c>
      <c r="B201" t="s">
        <v>72</v>
      </c>
      <c r="C201">
        <v>2.25</v>
      </c>
      <c r="D201">
        <v>2.12</v>
      </c>
      <c r="E201">
        <v>2.23</v>
      </c>
      <c r="F201">
        <v>2.27</v>
      </c>
      <c r="G201">
        <v>2.4500000000000002</v>
      </c>
      <c r="H201">
        <v>951</v>
      </c>
      <c r="I201" s="23">
        <f>DATE(RIGHT(Table3[[#This Row],[Effective Date]],4),LEFT(Table3[[#This Row],[Effective Date]],2),MID(Table3[[#This Row],[Effective Date]],4,2))</f>
        <v>44825</v>
      </c>
    </row>
    <row r="202" spans="1:9" x14ac:dyDescent="0.35">
      <c r="A202" s="1" t="s">
        <v>151</v>
      </c>
      <c r="B202" t="s">
        <v>72</v>
      </c>
      <c r="C202">
        <v>2.2599999999999998</v>
      </c>
      <c r="D202">
        <v>2.0499999999999998</v>
      </c>
      <c r="E202">
        <v>2.2400000000000002</v>
      </c>
      <c r="F202">
        <v>2.2799999999999998</v>
      </c>
      <c r="G202">
        <v>2.4500000000000002</v>
      </c>
      <c r="H202">
        <v>967</v>
      </c>
      <c r="I202" s="23">
        <f>DATE(RIGHT(Table3[[#This Row],[Effective Date]],4),LEFT(Table3[[#This Row],[Effective Date]],2),MID(Table3[[#This Row],[Effective Date]],4,2))</f>
        <v>44824</v>
      </c>
    </row>
    <row r="203" spans="1:9" x14ac:dyDescent="0.35">
      <c r="A203" s="1" t="s">
        <v>152</v>
      </c>
      <c r="B203" t="s">
        <v>72</v>
      </c>
      <c r="C203">
        <v>2.27</v>
      </c>
      <c r="D203">
        <v>2.15</v>
      </c>
      <c r="E203">
        <v>2.25</v>
      </c>
      <c r="F203">
        <v>2.2999999999999998</v>
      </c>
      <c r="G203">
        <v>2.4500000000000002</v>
      </c>
      <c r="H203">
        <v>948</v>
      </c>
      <c r="I203" s="23">
        <f>DATE(RIGHT(Table3[[#This Row],[Effective Date]],4),LEFT(Table3[[#This Row],[Effective Date]],2),MID(Table3[[#This Row],[Effective Date]],4,2))</f>
        <v>44823</v>
      </c>
    </row>
    <row r="204" spans="1:9" x14ac:dyDescent="0.35">
      <c r="A204" s="1" t="s">
        <v>153</v>
      </c>
      <c r="B204" t="s">
        <v>72</v>
      </c>
      <c r="C204">
        <v>2.27</v>
      </c>
      <c r="D204">
        <v>2.1</v>
      </c>
      <c r="E204">
        <v>2.25</v>
      </c>
      <c r="F204">
        <v>2.2999999999999998</v>
      </c>
      <c r="G204">
        <v>2.4500000000000002</v>
      </c>
      <c r="H204">
        <v>952</v>
      </c>
      <c r="I204" s="23">
        <f>DATE(RIGHT(Table3[[#This Row],[Effective Date]],4),LEFT(Table3[[#This Row],[Effective Date]],2),MID(Table3[[#This Row],[Effective Date]],4,2))</f>
        <v>44820</v>
      </c>
    </row>
    <row r="205" spans="1:9" x14ac:dyDescent="0.35">
      <c r="A205" s="1" t="s">
        <v>154</v>
      </c>
      <c r="B205" t="s">
        <v>72</v>
      </c>
      <c r="C205">
        <v>2.2799999999999998</v>
      </c>
      <c r="D205">
        <v>2.1800000000000002</v>
      </c>
      <c r="E205">
        <v>2.2599999999999998</v>
      </c>
      <c r="F205">
        <v>2.2999999999999998</v>
      </c>
      <c r="G205">
        <v>2.4500000000000002</v>
      </c>
      <c r="H205">
        <v>981</v>
      </c>
      <c r="I205" s="23">
        <f>DATE(RIGHT(Table3[[#This Row],[Effective Date]],4),LEFT(Table3[[#This Row],[Effective Date]],2),MID(Table3[[#This Row],[Effective Date]],4,2))</f>
        <v>44819</v>
      </c>
    </row>
    <row r="206" spans="1:9" x14ac:dyDescent="0.35">
      <c r="A206" s="1" t="s">
        <v>155</v>
      </c>
      <c r="B206" t="s">
        <v>72</v>
      </c>
      <c r="C206">
        <v>2.27</v>
      </c>
      <c r="D206">
        <v>2.2000000000000002</v>
      </c>
      <c r="E206">
        <v>2.25</v>
      </c>
      <c r="F206">
        <v>2.2999999999999998</v>
      </c>
      <c r="G206">
        <v>2.4500000000000002</v>
      </c>
      <c r="H206">
        <v>951</v>
      </c>
      <c r="I206" s="23">
        <f>DATE(RIGHT(Table3[[#This Row],[Effective Date]],4),LEFT(Table3[[#This Row],[Effective Date]],2),MID(Table3[[#This Row],[Effective Date]],4,2))</f>
        <v>44818</v>
      </c>
    </row>
    <row r="207" spans="1:9" x14ac:dyDescent="0.35">
      <c r="A207" s="1" t="s">
        <v>156</v>
      </c>
      <c r="B207" t="s">
        <v>72</v>
      </c>
      <c r="C207">
        <v>2.2799999999999998</v>
      </c>
      <c r="D207">
        <v>2.1800000000000002</v>
      </c>
      <c r="E207">
        <v>2.2599999999999998</v>
      </c>
      <c r="F207">
        <v>2.2999999999999998</v>
      </c>
      <c r="G207">
        <v>2.4500000000000002</v>
      </c>
      <c r="H207">
        <v>957</v>
      </c>
      <c r="I207" s="23">
        <f>DATE(RIGHT(Table3[[#This Row],[Effective Date]],4),LEFT(Table3[[#This Row],[Effective Date]],2),MID(Table3[[#This Row],[Effective Date]],4,2))</f>
        <v>44817</v>
      </c>
    </row>
    <row r="208" spans="1:9" x14ac:dyDescent="0.35">
      <c r="A208" s="1" t="s">
        <v>157</v>
      </c>
      <c r="B208" t="s">
        <v>72</v>
      </c>
      <c r="C208">
        <v>2.2799999999999998</v>
      </c>
      <c r="D208">
        <v>2.2000000000000002</v>
      </c>
      <c r="E208">
        <v>2.2599999999999998</v>
      </c>
      <c r="F208">
        <v>2.2999999999999998</v>
      </c>
      <c r="G208">
        <v>2.4500000000000002</v>
      </c>
      <c r="H208">
        <v>980</v>
      </c>
      <c r="I208" s="23">
        <f>DATE(RIGHT(Table3[[#This Row],[Effective Date]],4),LEFT(Table3[[#This Row],[Effective Date]],2),MID(Table3[[#This Row],[Effective Date]],4,2))</f>
        <v>44816</v>
      </c>
    </row>
    <row r="209" spans="1:9" x14ac:dyDescent="0.35">
      <c r="A209" s="1" t="s">
        <v>158</v>
      </c>
      <c r="B209" t="s">
        <v>72</v>
      </c>
      <c r="C209">
        <v>2.2799999999999998</v>
      </c>
      <c r="D209">
        <v>2.2000000000000002</v>
      </c>
      <c r="E209">
        <v>2.2599999999999998</v>
      </c>
      <c r="F209">
        <v>2.2999999999999998</v>
      </c>
      <c r="G209">
        <v>2.4500000000000002</v>
      </c>
      <c r="H209">
        <v>958</v>
      </c>
      <c r="I209" s="23">
        <f>DATE(RIGHT(Table3[[#This Row],[Effective Date]],4),LEFT(Table3[[#This Row],[Effective Date]],2),MID(Table3[[#This Row],[Effective Date]],4,2))</f>
        <v>44813</v>
      </c>
    </row>
    <row r="210" spans="1:9" x14ac:dyDescent="0.35">
      <c r="A210" s="1" t="s">
        <v>159</v>
      </c>
      <c r="B210" t="s">
        <v>72</v>
      </c>
      <c r="C210">
        <v>2.2799999999999998</v>
      </c>
      <c r="D210">
        <v>2.1800000000000002</v>
      </c>
      <c r="E210">
        <v>2.2599999999999998</v>
      </c>
      <c r="F210">
        <v>2.2999999999999998</v>
      </c>
      <c r="G210">
        <v>2.4500000000000002</v>
      </c>
      <c r="H210">
        <v>981</v>
      </c>
      <c r="I210" s="23">
        <f>DATE(RIGHT(Table3[[#This Row],[Effective Date]],4),LEFT(Table3[[#This Row],[Effective Date]],2),MID(Table3[[#This Row],[Effective Date]],4,2))</f>
        <v>44812</v>
      </c>
    </row>
    <row r="211" spans="1:9" x14ac:dyDescent="0.35">
      <c r="A211" s="1" t="s">
        <v>160</v>
      </c>
      <c r="B211" t="s">
        <v>72</v>
      </c>
      <c r="C211">
        <v>2.2799999999999998</v>
      </c>
      <c r="D211">
        <v>2.19</v>
      </c>
      <c r="E211">
        <v>2.2599999999999998</v>
      </c>
      <c r="F211">
        <v>2.2999999999999998</v>
      </c>
      <c r="G211">
        <v>2.4500000000000002</v>
      </c>
      <c r="H211">
        <v>958</v>
      </c>
      <c r="I211" s="23">
        <f>DATE(RIGHT(Table3[[#This Row],[Effective Date]],4),LEFT(Table3[[#This Row],[Effective Date]],2),MID(Table3[[#This Row],[Effective Date]],4,2))</f>
        <v>44811</v>
      </c>
    </row>
    <row r="212" spans="1:9" x14ac:dyDescent="0.35">
      <c r="A212" s="1" t="s">
        <v>161</v>
      </c>
      <c r="B212" t="s">
        <v>72</v>
      </c>
      <c r="C212">
        <v>2.29</v>
      </c>
      <c r="D212">
        <v>2.1800000000000002</v>
      </c>
      <c r="E212">
        <v>2.2599999999999998</v>
      </c>
      <c r="F212">
        <v>2.2999999999999998</v>
      </c>
      <c r="G212">
        <v>2.4500000000000002</v>
      </c>
      <c r="H212">
        <v>989</v>
      </c>
      <c r="I212" s="23">
        <f>DATE(RIGHT(Table3[[#This Row],[Effective Date]],4),LEFT(Table3[[#This Row],[Effective Date]],2),MID(Table3[[#This Row],[Effective Date]],4,2))</f>
        <v>44810</v>
      </c>
    </row>
    <row r="213" spans="1:9" x14ac:dyDescent="0.35">
      <c r="A213" s="1" t="s">
        <v>162</v>
      </c>
      <c r="B213" t="s">
        <v>72</v>
      </c>
      <c r="C213">
        <v>2.29</v>
      </c>
      <c r="D213">
        <v>2.19</v>
      </c>
      <c r="E213">
        <v>2.2599999999999998</v>
      </c>
      <c r="F213">
        <v>2.31</v>
      </c>
      <c r="G213">
        <v>2.4500000000000002</v>
      </c>
      <c r="H213">
        <v>965</v>
      </c>
      <c r="I213" s="23">
        <f>DATE(RIGHT(Table3[[#This Row],[Effective Date]],4),LEFT(Table3[[#This Row],[Effective Date]],2),MID(Table3[[#This Row],[Effective Date]],4,2))</f>
        <v>44806</v>
      </c>
    </row>
    <row r="214" spans="1:9" x14ac:dyDescent="0.35">
      <c r="A214" s="1" t="s">
        <v>163</v>
      </c>
      <c r="B214" t="s">
        <v>72</v>
      </c>
      <c r="C214">
        <v>2.29</v>
      </c>
      <c r="D214">
        <v>2.2000000000000002</v>
      </c>
      <c r="E214">
        <v>2.2599999999999998</v>
      </c>
      <c r="F214">
        <v>2.31</v>
      </c>
      <c r="G214">
        <v>2.4500000000000002</v>
      </c>
      <c r="H214">
        <v>979</v>
      </c>
      <c r="I214" s="23">
        <f>DATE(RIGHT(Table3[[#This Row],[Effective Date]],4),LEFT(Table3[[#This Row],[Effective Date]],2),MID(Table3[[#This Row],[Effective Date]],4,2))</f>
        <v>44805</v>
      </c>
    </row>
    <row r="215" spans="1:9" x14ac:dyDescent="0.35">
      <c r="A215" s="1" t="s">
        <v>164</v>
      </c>
      <c r="B215" t="s">
        <v>72</v>
      </c>
      <c r="C215">
        <v>2.29</v>
      </c>
      <c r="D215">
        <v>2.15</v>
      </c>
      <c r="E215">
        <v>2.2599999999999998</v>
      </c>
      <c r="F215">
        <v>2.31</v>
      </c>
      <c r="G215">
        <v>2.4500000000000002</v>
      </c>
      <c r="H215">
        <v>1024</v>
      </c>
      <c r="I215" s="23">
        <f>DATE(RIGHT(Table3[[#This Row],[Effective Date]],4),LEFT(Table3[[#This Row],[Effective Date]],2),MID(Table3[[#This Row],[Effective Date]],4,2))</f>
        <v>44804</v>
      </c>
    </row>
    <row r="216" spans="1:9" x14ac:dyDescent="0.35">
      <c r="A216" s="1" t="s">
        <v>165</v>
      </c>
      <c r="B216" t="s">
        <v>72</v>
      </c>
      <c r="C216">
        <v>2.29</v>
      </c>
      <c r="D216">
        <v>2.2000000000000002</v>
      </c>
      <c r="E216">
        <v>2.2599999999999998</v>
      </c>
      <c r="F216">
        <v>2.2999999999999998</v>
      </c>
      <c r="G216">
        <v>2.4500000000000002</v>
      </c>
      <c r="H216">
        <v>948</v>
      </c>
      <c r="I216" s="23">
        <f>DATE(RIGHT(Table3[[#This Row],[Effective Date]],4),LEFT(Table3[[#This Row],[Effective Date]],2),MID(Table3[[#This Row],[Effective Date]],4,2))</f>
        <v>44803</v>
      </c>
    </row>
    <row r="217" spans="1:9" x14ac:dyDescent="0.35">
      <c r="A217" s="1" t="s">
        <v>166</v>
      </c>
      <c r="B217" t="s">
        <v>72</v>
      </c>
      <c r="C217">
        <v>2.2799999999999998</v>
      </c>
      <c r="D217">
        <v>2.19</v>
      </c>
      <c r="E217">
        <v>2.25</v>
      </c>
      <c r="F217">
        <v>2.2999999999999998</v>
      </c>
      <c r="G217">
        <v>2.4500000000000002</v>
      </c>
      <c r="H217">
        <v>963</v>
      </c>
      <c r="I217" s="23">
        <f>DATE(RIGHT(Table3[[#This Row],[Effective Date]],4),LEFT(Table3[[#This Row],[Effective Date]],2),MID(Table3[[#This Row],[Effective Date]],4,2))</f>
        <v>44802</v>
      </c>
    </row>
    <row r="218" spans="1:9" x14ac:dyDescent="0.35">
      <c r="A218" s="1" t="s">
        <v>167</v>
      </c>
      <c r="B218" t="s">
        <v>72</v>
      </c>
      <c r="C218">
        <v>2.2799999999999998</v>
      </c>
      <c r="D218">
        <v>2.2000000000000002</v>
      </c>
      <c r="E218">
        <v>2.25</v>
      </c>
      <c r="F218">
        <v>2.2999999999999998</v>
      </c>
      <c r="G218">
        <v>2.4500000000000002</v>
      </c>
      <c r="H218">
        <v>953</v>
      </c>
      <c r="I218" s="23">
        <f>DATE(RIGHT(Table3[[#This Row],[Effective Date]],4),LEFT(Table3[[#This Row],[Effective Date]],2),MID(Table3[[#This Row],[Effective Date]],4,2))</f>
        <v>44799</v>
      </c>
    </row>
    <row r="219" spans="1:9" x14ac:dyDescent="0.35">
      <c r="A219" s="1" t="s">
        <v>168</v>
      </c>
      <c r="B219" t="s">
        <v>72</v>
      </c>
      <c r="C219">
        <v>2.2799999999999998</v>
      </c>
      <c r="D219">
        <v>2.2000000000000002</v>
      </c>
      <c r="E219">
        <v>2.25</v>
      </c>
      <c r="F219">
        <v>2.2999999999999998</v>
      </c>
      <c r="G219">
        <v>2.4500000000000002</v>
      </c>
      <c r="H219">
        <v>970</v>
      </c>
      <c r="I219" s="23">
        <f>DATE(RIGHT(Table3[[#This Row],[Effective Date]],4),LEFT(Table3[[#This Row],[Effective Date]],2),MID(Table3[[#This Row],[Effective Date]],4,2))</f>
        <v>44798</v>
      </c>
    </row>
    <row r="220" spans="1:9" x14ac:dyDescent="0.35">
      <c r="A220" s="1" t="s">
        <v>169</v>
      </c>
      <c r="B220" t="s">
        <v>72</v>
      </c>
      <c r="C220">
        <v>2.27</v>
      </c>
      <c r="D220">
        <v>2.1800000000000002</v>
      </c>
      <c r="E220">
        <v>2.25</v>
      </c>
      <c r="F220">
        <v>2.2999999999999998</v>
      </c>
      <c r="G220">
        <v>2.4500000000000002</v>
      </c>
      <c r="H220">
        <v>969</v>
      </c>
      <c r="I220" s="23">
        <f>DATE(RIGHT(Table3[[#This Row],[Effective Date]],4),LEFT(Table3[[#This Row],[Effective Date]],2),MID(Table3[[#This Row],[Effective Date]],4,2))</f>
        <v>44797</v>
      </c>
    </row>
    <row r="221" spans="1:9" x14ac:dyDescent="0.35">
      <c r="A221" s="1" t="s">
        <v>170</v>
      </c>
      <c r="B221" t="s">
        <v>72</v>
      </c>
      <c r="C221">
        <v>2.27</v>
      </c>
      <c r="D221">
        <v>2.1800000000000002</v>
      </c>
      <c r="E221">
        <v>2.25</v>
      </c>
      <c r="F221">
        <v>2.2999999999999998</v>
      </c>
      <c r="G221">
        <v>2.4500000000000002</v>
      </c>
      <c r="H221">
        <v>952</v>
      </c>
      <c r="I221" s="23">
        <f>DATE(RIGHT(Table3[[#This Row],[Effective Date]],4),LEFT(Table3[[#This Row],[Effective Date]],2),MID(Table3[[#This Row],[Effective Date]],4,2))</f>
        <v>44796</v>
      </c>
    </row>
    <row r="222" spans="1:9" x14ac:dyDescent="0.35">
      <c r="A222" s="1" t="s">
        <v>171</v>
      </c>
      <c r="B222" t="s">
        <v>72</v>
      </c>
      <c r="C222">
        <v>2.2799999999999998</v>
      </c>
      <c r="D222">
        <v>2.15</v>
      </c>
      <c r="E222">
        <v>2.25</v>
      </c>
      <c r="F222">
        <v>2.2999999999999998</v>
      </c>
      <c r="G222">
        <v>2.37</v>
      </c>
      <c r="H222">
        <v>994</v>
      </c>
      <c r="I222" s="23">
        <f>DATE(RIGHT(Table3[[#This Row],[Effective Date]],4),LEFT(Table3[[#This Row],[Effective Date]],2),MID(Table3[[#This Row],[Effective Date]],4,2))</f>
        <v>44795</v>
      </c>
    </row>
    <row r="223" spans="1:9" x14ac:dyDescent="0.35">
      <c r="A223" s="1" t="s">
        <v>172</v>
      </c>
      <c r="B223" t="s">
        <v>72</v>
      </c>
      <c r="C223">
        <v>2.2799999999999998</v>
      </c>
      <c r="D223">
        <v>2.1800000000000002</v>
      </c>
      <c r="E223">
        <v>2.2599999999999998</v>
      </c>
      <c r="F223">
        <v>2.2999999999999998</v>
      </c>
      <c r="G223">
        <v>2.4500000000000002</v>
      </c>
      <c r="H223">
        <v>960</v>
      </c>
      <c r="I223" s="23">
        <f>DATE(RIGHT(Table3[[#This Row],[Effective Date]],4),LEFT(Table3[[#This Row],[Effective Date]],2),MID(Table3[[#This Row],[Effective Date]],4,2))</f>
        <v>44792</v>
      </c>
    </row>
    <row r="224" spans="1:9" x14ac:dyDescent="0.35">
      <c r="A224" s="1" t="s">
        <v>173</v>
      </c>
      <c r="B224" t="s">
        <v>72</v>
      </c>
      <c r="C224">
        <v>2.2799999999999998</v>
      </c>
      <c r="D224">
        <v>2.1800000000000002</v>
      </c>
      <c r="E224">
        <v>2.2599999999999998</v>
      </c>
      <c r="F224">
        <v>2.2999999999999998</v>
      </c>
      <c r="G224">
        <v>2.4500000000000002</v>
      </c>
      <c r="H224">
        <v>973</v>
      </c>
      <c r="I224" s="23">
        <f>DATE(RIGHT(Table3[[#This Row],[Effective Date]],4),LEFT(Table3[[#This Row],[Effective Date]],2),MID(Table3[[#This Row],[Effective Date]],4,2))</f>
        <v>44791</v>
      </c>
    </row>
    <row r="225" spans="1:9" x14ac:dyDescent="0.35">
      <c r="A225" s="1" t="s">
        <v>174</v>
      </c>
      <c r="B225" t="s">
        <v>72</v>
      </c>
      <c r="C225">
        <v>2.29</v>
      </c>
      <c r="D225">
        <v>2.19</v>
      </c>
      <c r="E225">
        <v>2.2599999999999998</v>
      </c>
      <c r="F225">
        <v>2.2999999999999998</v>
      </c>
      <c r="G225">
        <v>2.4500000000000002</v>
      </c>
      <c r="H225">
        <v>966</v>
      </c>
      <c r="I225" s="23">
        <f>DATE(RIGHT(Table3[[#This Row],[Effective Date]],4),LEFT(Table3[[#This Row],[Effective Date]],2),MID(Table3[[#This Row],[Effective Date]],4,2))</f>
        <v>44790</v>
      </c>
    </row>
    <row r="226" spans="1:9" x14ac:dyDescent="0.35">
      <c r="A226" s="1" t="s">
        <v>175</v>
      </c>
      <c r="B226" t="s">
        <v>72</v>
      </c>
      <c r="C226">
        <v>2.29</v>
      </c>
      <c r="D226">
        <v>2.2000000000000002</v>
      </c>
      <c r="E226">
        <v>2.2599999999999998</v>
      </c>
      <c r="F226">
        <v>2.31</v>
      </c>
      <c r="G226">
        <v>2.4500000000000002</v>
      </c>
      <c r="H226">
        <v>974</v>
      </c>
      <c r="I226" s="23">
        <f>DATE(RIGHT(Table3[[#This Row],[Effective Date]],4),LEFT(Table3[[#This Row],[Effective Date]],2),MID(Table3[[#This Row],[Effective Date]],4,2))</f>
        <v>44789</v>
      </c>
    </row>
    <row r="227" spans="1:9" x14ac:dyDescent="0.35">
      <c r="A227" s="1" t="s">
        <v>176</v>
      </c>
      <c r="B227" t="s">
        <v>72</v>
      </c>
      <c r="C227">
        <v>2.29</v>
      </c>
      <c r="D227">
        <v>2.19</v>
      </c>
      <c r="E227">
        <v>2.2599999999999998</v>
      </c>
      <c r="F227">
        <v>2.31</v>
      </c>
      <c r="G227">
        <v>2.4500000000000002</v>
      </c>
      <c r="H227">
        <v>1014</v>
      </c>
      <c r="I227" s="23">
        <f>DATE(RIGHT(Table3[[#This Row],[Effective Date]],4),LEFT(Table3[[#This Row],[Effective Date]],2),MID(Table3[[#This Row],[Effective Date]],4,2))</f>
        <v>44788</v>
      </c>
    </row>
    <row r="228" spans="1:9" x14ac:dyDescent="0.35">
      <c r="A228" s="1" t="s">
        <v>177</v>
      </c>
      <c r="B228" t="s">
        <v>72</v>
      </c>
      <c r="C228">
        <v>2.2799999999999998</v>
      </c>
      <c r="D228">
        <v>2.19</v>
      </c>
      <c r="E228">
        <v>2.2599999999999998</v>
      </c>
      <c r="F228">
        <v>2.2999999999999998</v>
      </c>
      <c r="G228">
        <v>2.4500000000000002</v>
      </c>
      <c r="H228">
        <v>966</v>
      </c>
      <c r="I228" s="23">
        <f>DATE(RIGHT(Table3[[#This Row],[Effective Date]],4),LEFT(Table3[[#This Row],[Effective Date]],2),MID(Table3[[#This Row],[Effective Date]],4,2))</f>
        <v>44785</v>
      </c>
    </row>
    <row r="229" spans="1:9" x14ac:dyDescent="0.35">
      <c r="A229" s="1" t="s">
        <v>178</v>
      </c>
      <c r="B229" t="s">
        <v>72</v>
      </c>
      <c r="C229">
        <v>2.2799999999999998</v>
      </c>
      <c r="D229">
        <v>2.1800000000000002</v>
      </c>
      <c r="E229">
        <v>2.2599999999999998</v>
      </c>
      <c r="F229">
        <v>2.2999999999999998</v>
      </c>
      <c r="G229">
        <v>2.4500000000000002</v>
      </c>
      <c r="H229">
        <v>965</v>
      </c>
      <c r="I229" s="23">
        <f>DATE(RIGHT(Table3[[#This Row],[Effective Date]],4),LEFT(Table3[[#This Row],[Effective Date]],2),MID(Table3[[#This Row],[Effective Date]],4,2))</f>
        <v>44784</v>
      </c>
    </row>
    <row r="230" spans="1:9" x14ac:dyDescent="0.35">
      <c r="A230" s="1" t="s">
        <v>179</v>
      </c>
      <c r="B230" t="s">
        <v>72</v>
      </c>
      <c r="C230">
        <v>2.2799999999999998</v>
      </c>
      <c r="D230">
        <v>2.19</v>
      </c>
      <c r="E230">
        <v>2.2599999999999998</v>
      </c>
      <c r="F230">
        <v>2.2999999999999998</v>
      </c>
      <c r="G230">
        <v>2.4500000000000002</v>
      </c>
      <c r="H230">
        <v>970</v>
      </c>
      <c r="I230" s="23">
        <f>DATE(RIGHT(Table3[[#This Row],[Effective Date]],4),LEFT(Table3[[#This Row],[Effective Date]],2),MID(Table3[[#This Row],[Effective Date]],4,2))</f>
        <v>44783</v>
      </c>
    </row>
    <row r="231" spans="1:9" x14ac:dyDescent="0.35">
      <c r="A231" s="1" t="s">
        <v>180</v>
      </c>
      <c r="B231" t="s">
        <v>72</v>
      </c>
      <c r="C231">
        <v>2.29</v>
      </c>
      <c r="D231">
        <v>2.2000000000000002</v>
      </c>
      <c r="E231">
        <v>2.2599999999999998</v>
      </c>
      <c r="F231">
        <v>2.2999999999999998</v>
      </c>
      <c r="G231">
        <v>2.4500000000000002</v>
      </c>
      <c r="H231">
        <v>947</v>
      </c>
      <c r="I231" s="23">
        <f>DATE(RIGHT(Table3[[#This Row],[Effective Date]],4),LEFT(Table3[[#This Row],[Effective Date]],2),MID(Table3[[#This Row],[Effective Date]],4,2))</f>
        <v>44782</v>
      </c>
    </row>
    <row r="232" spans="1:9" x14ac:dyDescent="0.35">
      <c r="A232" s="1" t="s">
        <v>181</v>
      </c>
      <c r="B232" t="s">
        <v>72</v>
      </c>
      <c r="C232">
        <v>2.2799999999999998</v>
      </c>
      <c r="D232">
        <v>2.19</v>
      </c>
      <c r="E232">
        <v>2.2599999999999998</v>
      </c>
      <c r="F232">
        <v>2.2999999999999998</v>
      </c>
      <c r="G232">
        <v>2.4500000000000002</v>
      </c>
      <c r="H232">
        <v>950</v>
      </c>
      <c r="I232" s="23">
        <f>DATE(RIGHT(Table3[[#This Row],[Effective Date]],4),LEFT(Table3[[#This Row],[Effective Date]],2),MID(Table3[[#This Row],[Effective Date]],4,2))</f>
        <v>44781</v>
      </c>
    </row>
    <row r="233" spans="1:9" x14ac:dyDescent="0.35">
      <c r="A233" s="1" t="s">
        <v>182</v>
      </c>
      <c r="B233" t="s">
        <v>72</v>
      </c>
      <c r="C233">
        <v>2.2799999999999998</v>
      </c>
      <c r="D233">
        <v>2.19</v>
      </c>
      <c r="E233">
        <v>2.2599999999999998</v>
      </c>
      <c r="F233">
        <v>2.2999999999999998</v>
      </c>
      <c r="G233">
        <v>2.4500000000000002</v>
      </c>
      <c r="H233">
        <v>965</v>
      </c>
      <c r="I233" s="23">
        <f>DATE(RIGHT(Table3[[#This Row],[Effective Date]],4),LEFT(Table3[[#This Row],[Effective Date]],2),MID(Table3[[#This Row],[Effective Date]],4,2))</f>
        <v>44778</v>
      </c>
    </row>
    <row r="234" spans="1:9" x14ac:dyDescent="0.35">
      <c r="A234" s="1" t="s">
        <v>183</v>
      </c>
      <c r="B234" t="s">
        <v>72</v>
      </c>
      <c r="C234">
        <v>2.29</v>
      </c>
      <c r="D234">
        <v>2.2000000000000002</v>
      </c>
      <c r="E234">
        <v>2.2599999999999998</v>
      </c>
      <c r="F234">
        <v>2.2999999999999998</v>
      </c>
      <c r="G234">
        <v>2.4500000000000002</v>
      </c>
      <c r="H234">
        <v>981</v>
      </c>
      <c r="I234" s="23">
        <f>DATE(RIGHT(Table3[[#This Row],[Effective Date]],4),LEFT(Table3[[#This Row],[Effective Date]],2),MID(Table3[[#This Row],[Effective Date]],4,2))</f>
        <v>44777</v>
      </c>
    </row>
    <row r="235" spans="1:9" x14ac:dyDescent="0.35">
      <c r="A235" s="1" t="s">
        <v>184</v>
      </c>
      <c r="B235" t="s">
        <v>72</v>
      </c>
      <c r="C235">
        <v>2.29</v>
      </c>
      <c r="D235">
        <v>2.1800000000000002</v>
      </c>
      <c r="E235">
        <v>2.2599999999999998</v>
      </c>
      <c r="F235">
        <v>2.31</v>
      </c>
      <c r="G235">
        <v>2.4500000000000002</v>
      </c>
      <c r="H235">
        <v>984</v>
      </c>
      <c r="I235" s="23">
        <f>DATE(RIGHT(Table3[[#This Row],[Effective Date]],4),LEFT(Table3[[#This Row],[Effective Date]],2),MID(Table3[[#This Row],[Effective Date]],4,2))</f>
        <v>44776</v>
      </c>
    </row>
    <row r="236" spans="1:9" x14ac:dyDescent="0.35">
      <c r="A236" s="1" t="s">
        <v>185</v>
      </c>
      <c r="B236" t="s">
        <v>72</v>
      </c>
      <c r="C236">
        <v>2.2999999999999998</v>
      </c>
      <c r="D236">
        <v>2.2000000000000002</v>
      </c>
      <c r="E236">
        <v>2.27</v>
      </c>
      <c r="F236">
        <v>2.3199999999999998</v>
      </c>
      <c r="G236">
        <v>2.37</v>
      </c>
      <c r="H236">
        <v>1015</v>
      </c>
      <c r="I236" s="23">
        <f>DATE(RIGHT(Table3[[#This Row],[Effective Date]],4),LEFT(Table3[[#This Row],[Effective Date]],2),MID(Table3[[#This Row],[Effective Date]],4,2))</f>
        <v>44775</v>
      </c>
    </row>
    <row r="237" spans="1:9" x14ac:dyDescent="0.35">
      <c r="A237" s="1" t="s">
        <v>186</v>
      </c>
      <c r="B237" t="s">
        <v>72</v>
      </c>
      <c r="C237">
        <v>2.2799999999999998</v>
      </c>
      <c r="D237">
        <v>2.1800000000000002</v>
      </c>
      <c r="E237">
        <v>2.25</v>
      </c>
      <c r="F237">
        <v>2.2999999999999998</v>
      </c>
      <c r="G237">
        <v>2.38</v>
      </c>
      <c r="H237">
        <v>1035</v>
      </c>
      <c r="I237" s="23">
        <f>DATE(RIGHT(Table3[[#This Row],[Effective Date]],4),LEFT(Table3[[#This Row],[Effective Date]],2),MID(Table3[[#This Row],[Effective Date]],4,2))</f>
        <v>44774</v>
      </c>
    </row>
    <row r="238" spans="1:9" x14ac:dyDescent="0.35">
      <c r="A238" s="1" t="s">
        <v>187</v>
      </c>
      <c r="B238" t="s">
        <v>72</v>
      </c>
      <c r="C238">
        <v>2.27</v>
      </c>
      <c r="D238">
        <v>2.19</v>
      </c>
      <c r="E238">
        <v>2.25</v>
      </c>
      <c r="F238">
        <v>2.29</v>
      </c>
      <c r="G238">
        <v>2.4500000000000002</v>
      </c>
      <c r="H238">
        <v>949</v>
      </c>
      <c r="I238" s="23">
        <f>DATE(RIGHT(Table3[[#This Row],[Effective Date]],4),LEFT(Table3[[#This Row],[Effective Date]],2),MID(Table3[[#This Row],[Effective Date]],4,2))</f>
        <v>44771</v>
      </c>
    </row>
    <row r="239" spans="1:9" x14ac:dyDescent="0.35">
      <c r="A239" s="1" t="s">
        <v>188</v>
      </c>
      <c r="B239" t="s">
        <v>72</v>
      </c>
      <c r="C239">
        <v>2.2799999999999998</v>
      </c>
      <c r="D239">
        <v>1.55</v>
      </c>
      <c r="E239">
        <v>2.25</v>
      </c>
      <c r="F239">
        <v>2.2999999999999998</v>
      </c>
      <c r="G239">
        <v>2.4500000000000002</v>
      </c>
      <c r="H239">
        <v>965</v>
      </c>
      <c r="I239" s="23">
        <f>DATE(RIGHT(Table3[[#This Row],[Effective Date]],4),LEFT(Table3[[#This Row],[Effective Date]],2),MID(Table3[[#This Row],[Effective Date]],4,2))</f>
        <v>44770</v>
      </c>
    </row>
    <row r="240" spans="1:9" x14ac:dyDescent="0.35">
      <c r="A240" s="1" t="s">
        <v>189</v>
      </c>
      <c r="B240" t="s">
        <v>72</v>
      </c>
      <c r="C240">
        <v>1.54</v>
      </c>
      <c r="D240">
        <v>1.45</v>
      </c>
      <c r="E240">
        <v>1.5</v>
      </c>
      <c r="F240">
        <v>1.55</v>
      </c>
      <c r="G240">
        <v>1.7</v>
      </c>
      <c r="H240">
        <v>966</v>
      </c>
      <c r="I240" s="23">
        <f>DATE(RIGHT(Table3[[#This Row],[Effective Date]],4),LEFT(Table3[[#This Row],[Effective Date]],2),MID(Table3[[#This Row],[Effective Date]],4,2))</f>
        <v>44749</v>
      </c>
    </row>
    <row r="241" spans="1:9" x14ac:dyDescent="0.35">
      <c r="A241" s="1" t="s">
        <v>190</v>
      </c>
      <c r="B241" t="s">
        <v>72</v>
      </c>
      <c r="C241">
        <v>1.54</v>
      </c>
      <c r="D241">
        <v>1.45</v>
      </c>
      <c r="E241">
        <v>1.5</v>
      </c>
      <c r="F241">
        <v>1.55</v>
      </c>
      <c r="G241">
        <v>1.7</v>
      </c>
      <c r="H241">
        <v>966</v>
      </c>
      <c r="I241" s="23">
        <f>DATE(RIGHT(Table3[[#This Row],[Effective Date]],4),LEFT(Table3[[#This Row],[Effective Date]],2),MID(Table3[[#This Row],[Effective Date]],4,2))</f>
        <v>44748</v>
      </c>
    </row>
    <row r="242" spans="1:9" x14ac:dyDescent="0.35">
      <c r="A242" s="1" t="s">
        <v>191</v>
      </c>
      <c r="B242" t="s">
        <v>72</v>
      </c>
      <c r="C242">
        <v>1.54</v>
      </c>
      <c r="D242">
        <v>1.4</v>
      </c>
      <c r="E242">
        <v>1.5</v>
      </c>
      <c r="F242">
        <v>1.55</v>
      </c>
      <c r="G242">
        <v>1.65</v>
      </c>
      <c r="H242">
        <v>1042</v>
      </c>
      <c r="I242" s="23">
        <f>DATE(RIGHT(Table3[[#This Row],[Effective Date]],4),LEFT(Table3[[#This Row],[Effective Date]],2),MID(Table3[[#This Row],[Effective Date]],4,2))</f>
        <v>44747</v>
      </c>
    </row>
    <row r="243" spans="1:9" x14ac:dyDescent="0.35">
      <c r="A243" s="1" t="s">
        <v>192</v>
      </c>
      <c r="B243" t="s">
        <v>72</v>
      </c>
      <c r="C243">
        <v>1.52</v>
      </c>
      <c r="D243">
        <v>1.43</v>
      </c>
      <c r="E243">
        <v>1.48</v>
      </c>
      <c r="F243">
        <v>1.55</v>
      </c>
      <c r="G243">
        <v>1.7</v>
      </c>
      <c r="H243">
        <v>1001</v>
      </c>
      <c r="I243" s="23">
        <f>DATE(RIGHT(Table3[[#This Row],[Effective Date]],4),LEFT(Table3[[#This Row],[Effective Date]],2),MID(Table3[[#This Row],[Effective Date]],4,2))</f>
        <v>44743</v>
      </c>
    </row>
    <row r="244" spans="1:9" x14ac:dyDescent="0.35">
      <c r="A244" s="1" t="s">
        <v>193</v>
      </c>
      <c r="B244" t="s">
        <v>72</v>
      </c>
      <c r="C244">
        <v>1.5</v>
      </c>
      <c r="D244">
        <v>0.75</v>
      </c>
      <c r="E244">
        <v>1.47</v>
      </c>
      <c r="F244">
        <v>1.53</v>
      </c>
      <c r="G244">
        <v>1.62</v>
      </c>
      <c r="H244">
        <v>995</v>
      </c>
      <c r="I244" s="23">
        <f>DATE(RIGHT(Table3[[#This Row],[Effective Date]],4),LEFT(Table3[[#This Row],[Effective Date]],2),MID(Table3[[#This Row],[Effective Date]],4,2))</f>
        <v>44742</v>
      </c>
    </row>
    <row r="245" spans="1:9" x14ac:dyDescent="0.35">
      <c r="A245" s="1" t="s">
        <v>194</v>
      </c>
      <c r="B245" t="s">
        <v>72</v>
      </c>
      <c r="C245">
        <v>1.51</v>
      </c>
      <c r="D245">
        <v>1.42</v>
      </c>
      <c r="E245">
        <v>1.48</v>
      </c>
      <c r="F245">
        <v>1.54</v>
      </c>
      <c r="G245">
        <v>1.7</v>
      </c>
      <c r="H245">
        <v>940</v>
      </c>
      <c r="I245" s="23">
        <f>DATE(RIGHT(Table3[[#This Row],[Effective Date]],4),LEFT(Table3[[#This Row],[Effective Date]],2),MID(Table3[[#This Row],[Effective Date]],4,2))</f>
        <v>44741</v>
      </c>
    </row>
    <row r="246" spans="1:9" x14ac:dyDescent="0.35">
      <c r="A246" s="1" t="s">
        <v>195</v>
      </c>
      <c r="B246" t="s">
        <v>72</v>
      </c>
      <c r="C246">
        <v>1.52</v>
      </c>
      <c r="D246">
        <v>1.42</v>
      </c>
      <c r="E246">
        <v>1.48</v>
      </c>
      <c r="F246">
        <v>1.55</v>
      </c>
      <c r="G246">
        <v>1.7</v>
      </c>
      <c r="H246">
        <v>929</v>
      </c>
      <c r="I246" s="23">
        <f>DATE(RIGHT(Table3[[#This Row],[Effective Date]],4),LEFT(Table3[[#This Row],[Effective Date]],2),MID(Table3[[#This Row],[Effective Date]],4,2))</f>
        <v>44740</v>
      </c>
    </row>
    <row r="247" spans="1:9" x14ac:dyDescent="0.35">
      <c r="A247" s="1" t="s">
        <v>196</v>
      </c>
      <c r="B247" t="s">
        <v>72</v>
      </c>
      <c r="C247">
        <v>1.5</v>
      </c>
      <c r="D247">
        <v>1.4</v>
      </c>
      <c r="E247">
        <v>1.47</v>
      </c>
      <c r="F247">
        <v>1.54</v>
      </c>
      <c r="G247">
        <v>1.7</v>
      </c>
      <c r="H247">
        <v>945</v>
      </c>
      <c r="I247" s="23">
        <f>DATE(RIGHT(Table3[[#This Row],[Effective Date]],4),LEFT(Table3[[#This Row],[Effective Date]],2),MID(Table3[[#This Row],[Effective Date]],4,2))</f>
        <v>44739</v>
      </c>
    </row>
    <row r="248" spans="1:9" x14ac:dyDescent="0.35">
      <c r="A248" s="1" t="s">
        <v>197</v>
      </c>
      <c r="B248" t="s">
        <v>72</v>
      </c>
      <c r="C248">
        <v>1.46</v>
      </c>
      <c r="D248">
        <v>1.38</v>
      </c>
      <c r="E248">
        <v>1.43</v>
      </c>
      <c r="F248">
        <v>1.5</v>
      </c>
      <c r="G248">
        <v>1.7</v>
      </c>
      <c r="H248">
        <v>926</v>
      </c>
      <c r="I248" s="23">
        <f>DATE(RIGHT(Table3[[#This Row],[Effective Date]],4),LEFT(Table3[[#This Row],[Effective Date]],2),MID(Table3[[#This Row],[Effective Date]],4,2))</f>
        <v>44736</v>
      </c>
    </row>
    <row r="249" spans="1:9" x14ac:dyDescent="0.35">
      <c r="A249" s="1" t="s">
        <v>198</v>
      </c>
      <c r="B249" t="s">
        <v>72</v>
      </c>
      <c r="C249">
        <v>1.44</v>
      </c>
      <c r="D249">
        <v>1.35</v>
      </c>
      <c r="E249">
        <v>1.42</v>
      </c>
      <c r="F249">
        <v>1.48</v>
      </c>
      <c r="G249">
        <v>1.7</v>
      </c>
      <c r="H249">
        <v>944</v>
      </c>
      <c r="I249" s="23">
        <f>DATE(RIGHT(Table3[[#This Row],[Effective Date]],4),LEFT(Table3[[#This Row],[Effective Date]],2),MID(Table3[[#This Row],[Effective Date]],4,2))</f>
        <v>44735</v>
      </c>
    </row>
    <row r="250" spans="1:9" x14ac:dyDescent="0.35">
      <c r="A250" s="1" t="s">
        <v>199</v>
      </c>
      <c r="B250" t="s">
        <v>72</v>
      </c>
      <c r="C250">
        <v>1.45</v>
      </c>
      <c r="D250">
        <v>1.37</v>
      </c>
      <c r="E250">
        <v>1.43</v>
      </c>
      <c r="F250">
        <v>1.49</v>
      </c>
      <c r="G250">
        <v>1.7</v>
      </c>
      <c r="H250">
        <v>942</v>
      </c>
      <c r="I250" s="23">
        <f>DATE(RIGHT(Table3[[#This Row],[Effective Date]],4),LEFT(Table3[[#This Row],[Effective Date]],2),MID(Table3[[#This Row],[Effective Date]],4,2))</f>
        <v>44734</v>
      </c>
    </row>
    <row r="251" spans="1:9" x14ac:dyDescent="0.35">
      <c r="A251" s="1" t="s">
        <v>200</v>
      </c>
      <c r="B251" t="s">
        <v>72</v>
      </c>
      <c r="C251">
        <v>1.45</v>
      </c>
      <c r="D251">
        <v>1</v>
      </c>
      <c r="E251">
        <v>1.43</v>
      </c>
      <c r="F251">
        <v>1.48</v>
      </c>
      <c r="G251">
        <v>1.7</v>
      </c>
      <c r="H251">
        <v>957</v>
      </c>
      <c r="I251" s="23">
        <f>DATE(RIGHT(Table3[[#This Row],[Effective Date]],4),LEFT(Table3[[#This Row],[Effective Date]],2),MID(Table3[[#This Row],[Effective Date]],4,2))</f>
        <v>44733</v>
      </c>
    </row>
    <row r="252" spans="1:9" x14ac:dyDescent="0.35">
      <c r="A252" s="1" t="s">
        <v>201</v>
      </c>
      <c r="B252" t="s">
        <v>72</v>
      </c>
      <c r="C252">
        <v>1.45</v>
      </c>
      <c r="D252">
        <v>1.38</v>
      </c>
      <c r="E252">
        <v>1.43</v>
      </c>
      <c r="F252">
        <v>1.49</v>
      </c>
      <c r="G252">
        <v>1.7</v>
      </c>
      <c r="H252">
        <v>923</v>
      </c>
      <c r="I252" s="23">
        <f>DATE(RIGHT(Table3[[#This Row],[Effective Date]],4),LEFT(Table3[[#This Row],[Effective Date]],2),MID(Table3[[#This Row],[Effective Date]],4,2))</f>
        <v>44729</v>
      </c>
    </row>
    <row r="253" spans="1:9" x14ac:dyDescent="0.35">
      <c r="A253" s="1" t="s">
        <v>202</v>
      </c>
      <c r="B253" t="s">
        <v>72</v>
      </c>
      <c r="C253">
        <v>1.45</v>
      </c>
      <c r="D253">
        <v>1</v>
      </c>
      <c r="E253">
        <v>1.42</v>
      </c>
      <c r="F253">
        <v>1.49</v>
      </c>
      <c r="G253">
        <v>1.7</v>
      </c>
      <c r="H253">
        <v>976</v>
      </c>
      <c r="I253" s="23">
        <f>DATE(RIGHT(Table3[[#This Row],[Effective Date]],4),LEFT(Table3[[#This Row],[Effective Date]],2),MID(Table3[[#This Row],[Effective Date]],4,2))</f>
        <v>44728</v>
      </c>
    </row>
    <row r="254" spans="1:9" x14ac:dyDescent="0.35">
      <c r="A254" s="1" t="s">
        <v>203</v>
      </c>
      <c r="B254" t="s">
        <v>72</v>
      </c>
      <c r="C254">
        <v>0.7</v>
      </c>
      <c r="D254">
        <v>0.63</v>
      </c>
      <c r="E254">
        <v>0.68</v>
      </c>
      <c r="F254">
        <v>0.75</v>
      </c>
      <c r="G254">
        <v>0.95</v>
      </c>
      <c r="H254">
        <v>917</v>
      </c>
      <c r="I254" s="23">
        <f>DATE(RIGHT(Table3[[#This Row],[Effective Date]],4),LEFT(Table3[[#This Row],[Effective Date]],2),MID(Table3[[#This Row],[Effective Date]],4,2))</f>
        <v>44727</v>
      </c>
    </row>
    <row r="255" spans="1:9" x14ac:dyDescent="0.35">
      <c r="A255" s="1" t="s">
        <v>204</v>
      </c>
      <c r="B255" t="s">
        <v>72</v>
      </c>
      <c r="C255">
        <v>0.69</v>
      </c>
      <c r="D255">
        <v>0.6</v>
      </c>
      <c r="E255">
        <v>0.67</v>
      </c>
      <c r="F255">
        <v>0.75</v>
      </c>
      <c r="G255">
        <v>0.95</v>
      </c>
      <c r="H255">
        <v>925</v>
      </c>
      <c r="I255" s="23">
        <f>DATE(RIGHT(Table3[[#This Row],[Effective Date]],4),LEFT(Table3[[#This Row],[Effective Date]],2),MID(Table3[[#This Row],[Effective Date]],4,2))</f>
        <v>44726</v>
      </c>
    </row>
    <row r="256" spans="1:9" x14ac:dyDescent="0.35">
      <c r="A256" s="1" t="s">
        <v>205</v>
      </c>
      <c r="B256" t="s">
        <v>72</v>
      </c>
      <c r="C256">
        <v>0.73</v>
      </c>
      <c r="D256">
        <v>0.65</v>
      </c>
      <c r="E256">
        <v>0.71</v>
      </c>
      <c r="F256">
        <v>0.78</v>
      </c>
      <c r="G256">
        <v>0.95</v>
      </c>
      <c r="H256">
        <v>970</v>
      </c>
      <c r="I256" s="23">
        <f>DATE(RIGHT(Table3[[#This Row],[Effective Date]],4),LEFT(Table3[[#This Row],[Effective Date]],2),MID(Table3[[#This Row],[Effective Date]],4,2))</f>
        <v>44725</v>
      </c>
    </row>
    <row r="257" spans="1:9" x14ac:dyDescent="0.35">
      <c r="A257" s="1" t="s">
        <v>206</v>
      </c>
      <c r="B257" t="s">
        <v>72</v>
      </c>
      <c r="C257">
        <v>0.75</v>
      </c>
      <c r="D257">
        <v>0.6</v>
      </c>
      <c r="E257">
        <v>0.73</v>
      </c>
      <c r="F257">
        <v>0.79</v>
      </c>
      <c r="G257">
        <v>0.95</v>
      </c>
      <c r="H257">
        <v>960</v>
      </c>
      <c r="I257" s="23">
        <f>DATE(RIGHT(Table3[[#This Row],[Effective Date]],4),LEFT(Table3[[#This Row],[Effective Date]],2),MID(Table3[[#This Row],[Effective Date]],4,2))</f>
        <v>44722</v>
      </c>
    </row>
    <row r="258" spans="1:9" x14ac:dyDescent="0.35">
      <c r="A258" s="1" t="s">
        <v>207</v>
      </c>
      <c r="B258" t="s">
        <v>72</v>
      </c>
      <c r="C258">
        <v>0.75</v>
      </c>
      <c r="D258">
        <v>0.65</v>
      </c>
      <c r="E258">
        <v>0.74</v>
      </c>
      <c r="F258">
        <v>0.8</v>
      </c>
      <c r="G258">
        <v>0.95</v>
      </c>
      <c r="H258">
        <v>985</v>
      </c>
      <c r="I258" s="23">
        <f>DATE(RIGHT(Table3[[#This Row],[Effective Date]],4),LEFT(Table3[[#This Row],[Effective Date]],2),MID(Table3[[#This Row],[Effective Date]],4,2))</f>
        <v>44721</v>
      </c>
    </row>
    <row r="259" spans="1:9" x14ac:dyDescent="0.35">
      <c r="A259" s="1" t="s">
        <v>208</v>
      </c>
      <c r="B259" t="s">
        <v>72</v>
      </c>
      <c r="C259">
        <v>0.76</v>
      </c>
      <c r="D259">
        <v>0.7</v>
      </c>
      <c r="E259">
        <v>0.74</v>
      </c>
      <c r="F259">
        <v>0.8</v>
      </c>
      <c r="G259">
        <v>0.95</v>
      </c>
      <c r="H259">
        <v>959</v>
      </c>
      <c r="I259" s="23">
        <f>DATE(RIGHT(Table3[[#This Row],[Effective Date]],4),LEFT(Table3[[#This Row],[Effective Date]],2),MID(Table3[[#This Row],[Effective Date]],4,2))</f>
        <v>44720</v>
      </c>
    </row>
    <row r="260" spans="1:9" x14ac:dyDescent="0.35">
      <c r="A260" s="1" t="s">
        <v>209</v>
      </c>
      <c r="B260" t="s">
        <v>72</v>
      </c>
      <c r="C260">
        <v>0.77</v>
      </c>
      <c r="D260">
        <v>0.7</v>
      </c>
      <c r="E260">
        <v>0.75</v>
      </c>
      <c r="F260">
        <v>0.8</v>
      </c>
      <c r="G260">
        <v>0.95</v>
      </c>
      <c r="H260">
        <v>947</v>
      </c>
      <c r="I260" s="23">
        <f>DATE(RIGHT(Table3[[#This Row],[Effective Date]],4),LEFT(Table3[[#This Row],[Effective Date]],2),MID(Table3[[#This Row],[Effective Date]],4,2))</f>
        <v>44719</v>
      </c>
    </row>
    <row r="261" spans="1:9" x14ac:dyDescent="0.35">
      <c r="A261" s="1" t="s">
        <v>210</v>
      </c>
      <c r="B261" t="s">
        <v>72</v>
      </c>
      <c r="C261">
        <v>0.78</v>
      </c>
      <c r="D261">
        <v>0.72</v>
      </c>
      <c r="E261">
        <v>0.76</v>
      </c>
      <c r="F261">
        <v>0.8</v>
      </c>
      <c r="G261">
        <v>0.95</v>
      </c>
      <c r="H261">
        <v>959</v>
      </c>
      <c r="I261" s="23">
        <f>DATE(RIGHT(Table3[[#This Row],[Effective Date]],4),LEFT(Table3[[#This Row],[Effective Date]],2),MID(Table3[[#This Row],[Effective Date]],4,2))</f>
        <v>44718</v>
      </c>
    </row>
    <row r="262" spans="1:9" x14ac:dyDescent="0.35">
      <c r="A262" s="1" t="s">
        <v>211</v>
      </c>
      <c r="B262" t="s">
        <v>72</v>
      </c>
      <c r="C262">
        <v>0.78</v>
      </c>
      <c r="D262">
        <v>0.73</v>
      </c>
      <c r="E262">
        <v>0.76</v>
      </c>
      <c r="F262">
        <v>0.8</v>
      </c>
      <c r="G262">
        <v>0.95</v>
      </c>
      <c r="H262">
        <v>954</v>
      </c>
      <c r="I262" s="23">
        <f>DATE(RIGHT(Table3[[#This Row],[Effective Date]],4),LEFT(Table3[[#This Row],[Effective Date]],2),MID(Table3[[#This Row],[Effective Date]],4,2))</f>
        <v>44715</v>
      </c>
    </row>
    <row r="263" spans="1:9" x14ac:dyDescent="0.35">
      <c r="A263" s="1" t="s">
        <v>212</v>
      </c>
      <c r="B263" t="s">
        <v>72</v>
      </c>
      <c r="C263">
        <v>0.79</v>
      </c>
      <c r="D263">
        <v>0.7</v>
      </c>
      <c r="E263">
        <v>0.77</v>
      </c>
      <c r="F263">
        <v>0.8</v>
      </c>
      <c r="G263">
        <v>0.95</v>
      </c>
      <c r="H263">
        <v>974</v>
      </c>
      <c r="I263" s="23">
        <f>DATE(RIGHT(Table3[[#This Row],[Effective Date]],4),LEFT(Table3[[#This Row],[Effective Date]],2),MID(Table3[[#This Row],[Effective Date]],4,2))</f>
        <v>44714</v>
      </c>
    </row>
    <row r="264" spans="1:9" x14ac:dyDescent="0.35">
      <c r="A264" s="1" t="s">
        <v>213</v>
      </c>
      <c r="B264" t="s">
        <v>72</v>
      </c>
      <c r="C264">
        <v>0.8</v>
      </c>
      <c r="D264">
        <v>0.73</v>
      </c>
      <c r="E264">
        <v>0.77</v>
      </c>
      <c r="F264">
        <v>0.8</v>
      </c>
      <c r="G264">
        <v>0.95</v>
      </c>
      <c r="H264">
        <v>994</v>
      </c>
      <c r="I264" s="23">
        <f>DATE(RIGHT(Table3[[#This Row],[Effective Date]],4),LEFT(Table3[[#This Row],[Effective Date]],2),MID(Table3[[#This Row],[Effective Date]],4,2))</f>
        <v>44713</v>
      </c>
    </row>
    <row r="265" spans="1:9" x14ac:dyDescent="0.35">
      <c r="A265" s="1" t="s">
        <v>214</v>
      </c>
      <c r="B265" t="s">
        <v>72</v>
      </c>
      <c r="C265">
        <v>0.79</v>
      </c>
      <c r="D265">
        <v>0.71</v>
      </c>
      <c r="E265">
        <v>0.77</v>
      </c>
      <c r="F265">
        <v>0.8</v>
      </c>
      <c r="G265">
        <v>0.87</v>
      </c>
      <c r="H265">
        <v>1040</v>
      </c>
      <c r="I265" s="23">
        <f>DATE(RIGHT(Table3[[#This Row],[Effective Date]],4),LEFT(Table3[[#This Row],[Effective Date]],2),MID(Table3[[#This Row],[Effective Date]],4,2))</f>
        <v>44712</v>
      </c>
    </row>
    <row r="266" spans="1:9" x14ac:dyDescent="0.35">
      <c r="A266" s="1" t="s">
        <v>215</v>
      </c>
      <c r="B266" t="s">
        <v>72</v>
      </c>
      <c r="C266">
        <v>0.78</v>
      </c>
      <c r="D266">
        <v>0.72</v>
      </c>
      <c r="E266">
        <v>0.76</v>
      </c>
      <c r="F266">
        <v>0.8</v>
      </c>
      <c r="G266">
        <v>0.95</v>
      </c>
      <c r="H266">
        <v>963</v>
      </c>
      <c r="I266" s="23">
        <f>DATE(RIGHT(Table3[[#This Row],[Effective Date]],4),LEFT(Table3[[#This Row],[Effective Date]],2),MID(Table3[[#This Row],[Effective Date]],4,2))</f>
        <v>44708</v>
      </c>
    </row>
    <row r="267" spans="1:9" x14ac:dyDescent="0.35">
      <c r="A267" s="1" t="s">
        <v>216</v>
      </c>
      <c r="B267" t="s">
        <v>72</v>
      </c>
      <c r="C267">
        <v>0.78</v>
      </c>
      <c r="D267">
        <v>0.7</v>
      </c>
      <c r="E267">
        <v>0.76</v>
      </c>
      <c r="F267">
        <v>0.8</v>
      </c>
      <c r="G267">
        <v>0.95</v>
      </c>
      <c r="H267">
        <v>955</v>
      </c>
      <c r="I267" s="23">
        <f>DATE(RIGHT(Table3[[#This Row],[Effective Date]],4),LEFT(Table3[[#This Row],[Effective Date]],2),MID(Table3[[#This Row],[Effective Date]],4,2))</f>
        <v>44707</v>
      </c>
    </row>
    <row r="268" spans="1:9" x14ac:dyDescent="0.35">
      <c r="A268" s="1" t="s">
        <v>217</v>
      </c>
      <c r="B268" t="s">
        <v>72</v>
      </c>
      <c r="C268">
        <v>0.78</v>
      </c>
      <c r="D268">
        <v>0.72</v>
      </c>
      <c r="E268">
        <v>0.76</v>
      </c>
      <c r="F268">
        <v>0.8</v>
      </c>
      <c r="G268">
        <v>0.95</v>
      </c>
      <c r="H268">
        <v>942</v>
      </c>
      <c r="I268" s="23">
        <f>DATE(RIGHT(Table3[[#This Row],[Effective Date]],4),LEFT(Table3[[#This Row],[Effective Date]],2),MID(Table3[[#This Row],[Effective Date]],4,2))</f>
        <v>44706</v>
      </c>
    </row>
    <row r="269" spans="1:9" x14ac:dyDescent="0.35">
      <c r="A269" s="1" t="s">
        <v>218</v>
      </c>
      <c r="B269" t="s">
        <v>72</v>
      </c>
      <c r="C269">
        <v>0.78</v>
      </c>
      <c r="D269">
        <v>0.72</v>
      </c>
      <c r="E269">
        <v>0.76</v>
      </c>
      <c r="F269">
        <v>0.8</v>
      </c>
      <c r="G269">
        <v>0.95</v>
      </c>
      <c r="H269">
        <v>968</v>
      </c>
      <c r="I269" s="23">
        <f>DATE(RIGHT(Table3[[#This Row],[Effective Date]],4),LEFT(Table3[[#This Row],[Effective Date]],2),MID(Table3[[#This Row],[Effective Date]],4,2))</f>
        <v>44705</v>
      </c>
    </row>
    <row r="270" spans="1:9" x14ac:dyDescent="0.35">
      <c r="A270" s="1" t="s">
        <v>219</v>
      </c>
      <c r="B270" t="s">
        <v>72</v>
      </c>
      <c r="C270">
        <v>0.78</v>
      </c>
      <c r="D270">
        <v>0.71</v>
      </c>
      <c r="E270">
        <v>0.76</v>
      </c>
      <c r="F270">
        <v>0.8</v>
      </c>
      <c r="G270">
        <v>0.95</v>
      </c>
      <c r="H270">
        <v>984</v>
      </c>
      <c r="I270" s="23">
        <f>DATE(RIGHT(Table3[[#This Row],[Effective Date]],4),LEFT(Table3[[#This Row],[Effective Date]],2),MID(Table3[[#This Row],[Effective Date]],4,2))</f>
        <v>44704</v>
      </c>
    </row>
    <row r="271" spans="1:9" x14ac:dyDescent="0.35">
      <c r="A271" s="1" t="s">
        <v>220</v>
      </c>
      <c r="B271" t="s">
        <v>72</v>
      </c>
      <c r="C271">
        <v>0.78</v>
      </c>
      <c r="D271">
        <v>0.71</v>
      </c>
      <c r="E271">
        <v>0.76</v>
      </c>
      <c r="F271">
        <v>0.8</v>
      </c>
      <c r="G271">
        <v>0.95</v>
      </c>
      <c r="H271">
        <v>943</v>
      </c>
      <c r="I271" s="23">
        <f>DATE(RIGHT(Table3[[#This Row],[Effective Date]],4),LEFT(Table3[[#This Row],[Effective Date]],2),MID(Table3[[#This Row],[Effective Date]],4,2))</f>
        <v>44701</v>
      </c>
    </row>
    <row r="272" spans="1:9" x14ac:dyDescent="0.35">
      <c r="A272" s="1" t="s">
        <v>221</v>
      </c>
      <c r="B272" t="s">
        <v>72</v>
      </c>
      <c r="C272">
        <v>0.79</v>
      </c>
      <c r="D272">
        <v>0.71</v>
      </c>
      <c r="E272">
        <v>0.77</v>
      </c>
      <c r="F272">
        <v>0.8</v>
      </c>
      <c r="G272">
        <v>0.95</v>
      </c>
      <c r="H272">
        <v>982</v>
      </c>
      <c r="I272" s="23">
        <f>DATE(RIGHT(Table3[[#This Row],[Effective Date]],4),LEFT(Table3[[#This Row],[Effective Date]],2),MID(Table3[[#This Row],[Effective Date]],4,2))</f>
        <v>44700</v>
      </c>
    </row>
    <row r="273" spans="1:9" x14ac:dyDescent="0.35">
      <c r="A273" s="1" t="s">
        <v>222</v>
      </c>
      <c r="B273" t="s">
        <v>72</v>
      </c>
      <c r="C273">
        <v>0.79</v>
      </c>
      <c r="D273">
        <v>0.73</v>
      </c>
      <c r="E273">
        <v>0.77</v>
      </c>
      <c r="F273">
        <v>0.8</v>
      </c>
      <c r="G273">
        <v>0.95</v>
      </c>
      <c r="H273">
        <v>939</v>
      </c>
      <c r="I273" s="23">
        <f>DATE(RIGHT(Table3[[#This Row],[Effective Date]],4),LEFT(Table3[[#This Row],[Effective Date]],2),MID(Table3[[#This Row],[Effective Date]],4,2))</f>
        <v>44699</v>
      </c>
    </row>
    <row r="274" spans="1:9" x14ac:dyDescent="0.35">
      <c r="A274" s="1" t="s">
        <v>223</v>
      </c>
      <c r="B274" t="s">
        <v>72</v>
      </c>
      <c r="C274">
        <v>0.8</v>
      </c>
      <c r="D274">
        <v>0.7</v>
      </c>
      <c r="E274">
        <v>0.78</v>
      </c>
      <c r="F274">
        <v>0.81</v>
      </c>
      <c r="G274">
        <v>0.95</v>
      </c>
      <c r="H274">
        <v>977</v>
      </c>
      <c r="I274" s="23">
        <f>DATE(RIGHT(Table3[[#This Row],[Effective Date]],4),LEFT(Table3[[#This Row],[Effective Date]],2),MID(Table3[[#This Row],[Effective Date]],4,2))</f>
        <v>44698</v>
      </c>
    </row>
    <row r="275" spans="1:9" x14ac:dyDescent="0.35">
      <c r="A275" s="1" t="s">
        <v>224</v>
      </c>
      <c r="B275" t="s">
        <v>72</v>
      </c>
      <c r="C275">
        <v>0.8</v>
      </c>
      <c r="D275">
        <v>0.65</v>
      </c>
      <c r="E275">
        <v>0.78</v>
      </c>
      <c r="F275">
        <v>0.81</v>
      </c>
      <c r="G275">
        <v>0.87</v>
      </c>
      <c r="H275">
        <v>1013</v>
      </c>
      <c r="I275" s="23">
        <f>DATE(RIGHT(Table3[[#This Row],[Effective Date]],4),LEFT(Table3[[#This Row],[Effective Date]],2),MID(Table3[[#This Row],[Effective Date]],4,2))</f>
        <v>44697</v>
      </c>
    </row>
    <row r="276" spans="1:9" x14ac:dyDescent="0.35">
      <c r="A276" s="1" t="s">
        <v>225</v>
      </c>
      <c r="B276" t="s">
        <v>72</v>
      </c>
      <c r="C276">
        <v>0.79</v>
      </c>
      <c r="D276">
        <v>0.71</v>
      </c>
      <c r="E276">
        <v>0.77</v>
      </c>
      <c r="F276">
        <v>0.8</v>
      </c>
      <c r="G276">
        <v>0.95</v>
      </c>
      <c r="H276">
        <v>917</v>
      </c>
      <c r="I276" s="23">
        <f>DATE(RIGHT(Table3[[#This Row],[Effective Date]],4),LEFT(Table3[[#This Row],[Effective Date]],2),MID(Table3[[#This Row],[Effective Date]],4,2))</f>
        <v>44694</v>
      </c>
    </row>
    <row r="277" spans="1:9" x14ac:dyDescent="0.35">
      <c r="A277" s="1" t="s">
        <v>226</v>
      </c>
      <c r="B277" t="s">
        <v>72</v>
      </c>
      <c r="C277">
        <v>0.79</v>
      </c>
      <c r="D277">
        <v>0.71</v>
      </c>
      <c r="E277">
        <v>0.77</v>
      </c>
      <c r="F277">
        <v>0.8</v>
      </c>
      <c r="G277">
        <v>0.95</v>
      </c>
      <c r="H277">
        <v>922</v>
      </c>
      <c r="I277" s="23">
        <f>DATE(RIGHT(Table3[[#This Row],[Effective Date]],4),LEFT(Table3[[#This Row],[Effective Date]],2),MID(Table3[[#This Row],[Effective Date]],4,2))</f>
        <v>44693</v>
      </c>
    </row>
    <row r="278" spans="1:9" x14ac:dyDescent="0.35">
      <c r="A278" s="1" t="s">
        <v>227</v>
      </c>
      <c r="B278" t="s">
        <v>72</v>
      </c>
      <c r="C278">
        <v>0.78</v>
      </c>
      <c r="D278">
        <v>0.72</v>
      </c>
      <c r="E278">
        <v>0.76</v>
      </c>
      <c r="F278">
        <v>0.8</v>
      </c>
      <c r="G278">
        <v>0.95</v>
      </c>
      <c r="H278">
        <v>925</v>
      </c>
      <c r="I278" s="23">
        <f>DATE(RIGHT(Table3[[#This Row],[Effective Date]],4),LEFT(Table3[[#This Row],[Effective Date]],2),MID(Table3[[#This Row],[Effective Date]],4,2))</f>
        <v>44692</v>
      </c>
    </row>
    <row r="279" spans="1:9" x14ac:dyDescent="0.35">
      <c r="A279" s="1" t="s">
        <v>228</v>
      </c>
      <c r="B279" t="s">
        <v>72</v>
      </c>
      <c r="C279">
        <v>0.78</v>
      </c>
      <c r="D279">
        <v>0.72</v>
      </c>
      <c r="E279">
        <v>0.76</v>
      </c>
      <c r="F279">
        <v>0.8</v>
      </c>
      <c r="G279">
        <v>0.95</v>
      </c>
      <c r="H279">
        <v>914</v>
      </c>
      <c r="I279" s="23">
        <f>DATE(RIGHT(Table3[[#This Row],[Effective Date]],4),LEFT(Table3[[#This Row],[Effective Date]],2),MID(Table3[[#This Row],[Effective Date]],4,2))</f>
        <v>44691</v>
      </c>
    </row>
    <row r="280" spans="1:9" x14ac:dyDescent="0.35">
      <c r="A280" s="1" t="s">
        <v>229</v>
      </c>
      <c r="B280" t="s">
        <v>72</v>
      </c>
      <c r="C280">
        <v>0.78</v>
      </c>
      <c r="D280">
        <v>0.72</v>
      </c>
      <c r="E280">
        <v>0.76</v>
      </c>
      <c r="F280">
        <v>0.8</v>
      </c>
      <c r="G280">
        <v>0.95</v>
      </c>
      <c r="H280">
        <v>931</v>
      </c>
      <c r="I280" s="23">
        <f>DATE(RIGHT(Table3[[#This Row],[Effective Date]],4),LEFT(Table3[[#This Row],[Effective Date]],2),MID(Table3[[#This Row],[Effective Date]],4,2))</f>
        <v>44690</v>
      </c>
    </row>
    <row r="281" spans="1:9" x14ac:dyDescent="0.35">
      <c r="A281" s="1" t="s">
        <v>230</v>
      </c>
      <c r="B281" t="s">
        <v>72</v>
      </c>
      <c r="C281">
        <v>0.78</v>
      </c>
      <c r="D281">
        <v>0.72</v>
      </c>
      <c r="E281">
        <v>0.76</v>
      </c>
      <c r="F281">
        <v>0.8</v>
      </c>
      <c r="G281">
        <v>0.95</v>
      </c>
      <c r="H281">
        <v>979</v>
      </c>
      <c r="I281" s="23">
        <f>DATE(RIGHT(Table3[[#This Row],[Effective Date]],4),LEFT(Table3[[#This Row],[Effective Date]],2),MID(Table3[[#This Row],[Effective Date]],4,2))</f>
        <v>44687</v>
      </c>
    </row>
    <row r="282" spans="1:9" x14ac:dyDescent="0.35">
      <c r="A282" s="1" t="s">
        <v>231</v>
      </c>
      <c r="B282" t="s">
        <v>72</v>
      </c>
      <c r="C282">
        <v>0.79</v>
      </c>
      <c r="D282">
        <v>0.72</v>
      </c>
      <c r="E282">
        <v>0.77</v>
      </c>
      <c r="F282">
        <v>0.8</v>
      </c>
      <c r="G282">
        <v>0.86</v>
      </c>
      <c r="H282">
        <v>992</v>
      </c>
      <c r="I282" s="23">
        <f>DATE(RIGHT(Table3[[#This Row],[Effective Date]],4),LEFT(Table3[[#This Row],[Effective Date]],2),MID(Table3[[#This Row],[Effective Date]],4,2))</f>
        <v>44686</v>
      </c>
    </row>
    <row r="283" spans="1:9" x14ac:dyDescent="0.35">
      <c r="A283" s="1" t="s">
        <v>232</v>
      </c>
      <c r="B283" t="s">
        <v>72</v>
      </c>
      <c r="C283">
        <v>0.3</v>
      </c>
      <c r="D283">
        <v>0.22</v>
      </c>
      <c r="E283">
        <v>0.27</v>
      </c>
      <c r="F283">
        <v>0.3</v>
      </c>
      <c r="G283">
        <v>0.45</v>
      </c>
      <c r="H283">
        <v>947</v>
      </c>
      <c r="I283" s="23">
        <f>DATE(RIGHT(Table3[[#This Row],[Effective Date]],4),LEFT(Table3[[#This Row],[Effective Date]],2),MID(Table3[[#This Row],[Effective Date]],4,2))</f>
        <v>44685</v>
      </c>
    </row>
    <row r="284" spans="1:9" x14ac:dyDescent="0.35">
      <c r="A284" s="1" t="s">
        <v>233</v>
      </c>
      <c r="B284" t="s">
        <v>72</v>
      </c>
      <c r="C284">
        <v>0.3</v>
      </c>
      <c r="D284">
        <v>0.23</v>
      </c>
      <c r="E284">
        <v>0.28000000000000003</v>
      </c>
      <c r="F284">
        <v>0.3</v>
      </c>
      <c r="G284">
        <v>0.45</v>
      </c>
      <c r="H284">
        <v>923</v>
      </c>
      <c r="I284" s="23">
        <f>DATE(RIGHT(Table3[[#This Row],[Effective Date]],4),LEFT(Table3[[#This Row],[Effective Date]],2),MID(Table3[[#This Row],[Effective Date]],4,2))</f>
        <v>44684</v>
      </c>
    </row>
    <row r="285" spans="1:9" x14ac:dyDescent="0.35">
      <c r="A285" s="1" t="s">
        <v>234</v>
      </c>
      <c r="B285" t="s">
        <v>72</v>
      </c>
      <c r="C285">
        <v>0.3</v>
      </c>
      <c r="D285">
        <v>0.23</v>
      </c>
      <c r="E285">
        <v>0.27</v>
      </c>
      <c r="F285">
        <v>0.3</v>
      </c>
      <c r="G285">
        <v>0.45</v>
      </c>
      <c r="H285">
        <v>984</v>
      </c>
      <c r="I285" s="23">
        <f>DATE(RIGHT(Table3[[#This Row],[Effective Date]],4),LEFT(Table3[[#This Row],[Effective Date]],2),MID(Table3[[#This Row],[Effective Date]],4,2))</f>
        <v>44683</v>
      </c>
    </row>
    <row r="286" spans="1:9" x14ac:dyDescent="0.35">
      <c r="A286" s="1" t="s">
        <v>235</v>
      </c>
      <c r="B286" t="s">
        <v>72</v>
      </c>
      <c r="C286">
        <v>0.28000000000000003</v>
      </c>
      <c r="D286">
        <v>0.1</v>
      </c>
      <c r="E286">
        <v>0.26</v>
      </c>
      <c r="F286">
        <v>0.3</v>
      </c>
      <c r="G286">
        <v>0.45</v>
      </c>
      <c r="H286">
        <v>915</v>
      </c>
      <c r="I286" s="23">
        <f>DATE(RIGHT(Table3[[#This Row],[Effective Date]],4),LEFT(Table3[[#This Row],[Effective Date]],2),MID(Table3[[#This Row],[Effective Date]],4,2))</f>
        <v>44680</v>
      </c>
    </row>
    <row r="287" spans="1:9" x14ac:dyDescent="0.35">
      <c r="A287" s="1" t="s">
        <v>236</v>
      </c>
      <c r="B287" t="s">
        <v>72</v>
      </c>
      <c r="C287">
        <v>0.28000000000000003</v>
      </c>
      <c r="D287">
        <v>0.21</v>
      </c>
      <c r="E287">
        <v>0.26</v>
      </c>
      <c r="F287">
        <v>0.3</v>
      </c>
      <c r="G287">
        <v>0.45</v>
      </c>
      <c r="H287">
        <v>892</v>
      </c>
      <c r="I287" s="23">
        <f>DATE(RIGHT(Table3[[#This Row],[Effective Date]],4),LEFT(Table3[[#This Row],[Effective Date]],2),MID(Table3[[#This Row],[Effective Date]],4,2))</f>
        <v>44679</v>
      </c>
    </row>
    <row r="288" spans="1:9" x14ac:dyDescent="0.35">
      <c r="A288" s="1" t="s">
        <v>237</v>
      </c>
      <c r="B288" t="s">
        <v>72</v>
      </c>
      <c r="C288">
        <v>0.28000000000000003</v>
      </c>
      <c r="D288">
        <v>0.21</v>
      </c>
      <c r="E288">
        <v>0.26</v>
      </c>
      <c r="F288">
        <v>0.3</v>
      </c>
      <c r="G288">
        <v>0.45</v>
      </c>
      <c r="H288">
        <v>882</v>
      </c>
      <c r="I288" s="23">
        <f>DATE(RIGHT(Table3[[#This Row],[Effective Date]],4),LEFT(Table3[[#This Row],[Effective Date]],2),MID(Table3[[#This Row],[Effective Date]],4,2))</f>
        <v>44678</v>
      </c>
    </row>
    <row r="289" spans="1:9" x14ac:dyDescent="0.35">
      <c r="A289" s="1" t="s">
        <v>238</v>
      </c>
      <c r="B289" t="s">
        <v>72</v>
      </c>
      <c r="C289">
        <v>0.27</v>
      </c>
      <c r="D289">
        <v>0.2</v>
      </c>
      <c r="E289">
        <v>0.25</v>
      </c>
      <c r="F289">
        <v>0.3</v>
      </c>
      <c r="G289">
        <v>0.45</v>
      </c>
      <c r="H289">
        <v>897</v>
      </c>
      <c r="I289" s="23">
        <f>DATE(RIGHT(Table3[[#This Row],[Effective Date]],4),LEFT(Table3[[#This Row],[Effective Date]],2),MID(Table3[[#This Row],[Effective Date]],4,2))</f>
        <v>44677</v>
      </c>
    </row>
    <row r="290" spans="1:9" x14ac:dyDescent="0.35">
      <c r="A290" s="1" t="s">
        <v>239</v>
      </c>
      <c r="B290" t="s">
        <v>72</v>
      </c>
      <c r="C290">
        <v>0.27</v>
      </c>
      <c r="D290">
        <v>0.15</v>
      </c>
      <c r="E290">
        <v>0.25</v>
      </c>
      <c r="F290">
        <v>0.3</v>
      </c>
      <c r="G290">
        <v>0.45</v>
      </c>
      <c r="H290">
        <v>898</v>
      </c>
      <c r="I290" s="23">
        <f>DATE(RIGHT(Table3[[#This Row],[Effective Date]],4),LEFT(Table3[[#This Row],[Effective Date]],2),MID(Table3[[#This Row],[Effective Date]],4,2))</f>
        <v>44676</v>
      </c>
    </row>
    <row r="291" spans="1:9" x14ac:dyDescent="0.35">
      <c r="A291" s="1" t="s">
        <v>240</v>
      </c>
      <c r="B291" t="s">
        <v>72</v>
      </c>
      <c r="C291">
        <v>0.27</v>
      </c>
      <c r="D291">
        <v>0.2</v>
      </c>
      <c r="E291">
        <v>0.24</v>
      </c>
      <c r="F291">
        <v>0.3</v>
      </c>
      <c r="G291">
        <v>0.45</v>
      </c>
      <c r="H291">
        <v>901</v>
      </c>
      <c r="I291" s="23">
        <f>DATE(RIGHT(Table3[[#This Row],[Effective Date]],4),LEFT(Table3[[#This Row],[Effective Date]],2),MID(Table3[[#This Row],[Effective Date]],4,2))</f>
        <v>44673</v>
      </c>
    </row>
    <row r="292" spans="1:9" x14ac:dyDescent="0.35">
      <c r="A292" s="1" t="s">
        <v>241</v>
      </c>
      <c r="B292" t="s">
        <v>72</v>
      </c>
      <c r="C292">
        <v>0.26</v>
      </c>
      <c r="D292">
        <v>0.19</v>
      </c>
      <c r="E292">
        <v>0.23</v>
      </c>
      <c r="F292">
        <v>0.3</v>
      </c>
      <c r="G292">
        <v>0.45</v>
      </c>
      <c r="H292">
        <v>906</v>
      </c>
      <c r="I292" s="23">
        <f>DATE(RIGHT(Table3[[#This Row],[Effective Date]],4),LEFT(Table3[[#This Row],[Effective Date]],2),MID(Table3[[#This Row],[Effective Date]],4,2))</f>
        <v>44672</v>
      </c>
    </row>
    <row r="293" spans="1:9" x14ac:dyDescent="0.35">
      <c r="A293" s="1" t="s">
        <v>242</v>
      </c>
      <c r="B293" t="s">
        <v>72</v>
      </c>
      <c r="C293">
        <v>0.27</v>
      </c>
      <c r="D293">
        <v>0.2</v>
      </c>
      <c r="E293">
        <v>0.24</v>
      </c>
      <c r="F293">
        <v>0.3</v>
      </c>
      <c r="G293">
        <v>0.45</v>
      </c>
      <c r="H293">
        <v>912</v>
      </c>
      <c r="I293" s="23">
        <f>DATE(RIGHT(Table3[[#This Row],[Effective Date]],4),LEFT(Table3[[#This Row],[Effective Date]],2),MID(Table3[[#This Row],[Effective Date]],4,2))</f>
        <v>44671</v>
      </c>
    </row>
    <row r="294" spans="1:9" x14ac:dyDescent="0.35">
      <c r="A294" s="1" t="s">
        <v>243</v>
      </c>
      <c r="B294" t="s">
        <v>72</v>
      </c>
      <c r="C294">
        <v>0.28000000000000003</v>
      </c>
      <c r="D294">
        <v>0.21</v>
      </c>
      <c r="E294">
        <v>0.26</v>
      </c>
      <c r="F294">
        <v>0.3</v>
      </c>
      <c r="G294">
        <v>0.45</v>
      </c>
      <c r="H294">
        <v>895</v>
      </c>
      <c r="I294" s="23">
        <f>DATE(RIGHT(Table3[[#This Row],[Effective Date]],4),LEFT(Table3[[#This Row],[Effective Date]],2),MID(Table3[[#This Row],[Effective Date]],4,2))</f>
        <v>44670</v>
      </c>
    </row>
    <row r="295" spans="1:9" x14ac:dyDescent="0.35">
      <c r="A295" s="1" t="s">
        <v>244</v>
      </c>
      <c r="B295" t="s">
        <v>72</v>
      </c>
      <c r="C295">
        <v>0.28999999999999998</v>
      </c>
      <c r="D295">
        <v>0.1</v>
      </c>
      <c r="E295">
        <v>0.27</v>
      </c>
      <c r="F295">
        <v>0.3</v>
      </c>
      <c r="G295">
        <v>0.45</v>
      </c>
      <c r="H295">
        <v>896</v>
      </c>
      <c r="I295" s="23">
        <f>DATE(RIGHT(Table3[[#This Row],[Effective Date]],4),LEFT(Table3[[#This Row],[Effective Date]],2),MID(Table3[[#This Row],[Effective Date]],4,2))</f>
        <v>44669</v>
      </c>
    </row>
    <row r="296" spans="1:9" x14ac:dyDescent="0.35">
      <c r="A296" s="1" t="s">
        <v>245</v>
      </c>
      <c r="B296" t="s">
        <v>72</v>
      </c>
      <c r="C296">
        <v>0.28999999999999998</v>
      </c>
      <c r="D296">
        <v>0.21</v>
      </c>
      <c r="E296">
        <v>0.27</v>
      </c>
      <c r="F296">
        <v>0.3</v>
      </c>
      <c r="G296">
        <v>0.45</v>
      </c>
      <c r="H296">
        <v>886</v>
      </c>
      <c r="I296" s="23">
        <f>DATE(RIGHT(Table3[[#This Row],[Effective Date]],4),LEFT(Table3[[#This Row],[Effective Date]],2),MID(Table3[[#This Row],[Effective Date]],4,2))</f>
        <v>44665</v>
      </c>
    </row>
    <row r="297" spans="1:9" x14ac:dyDescent="0.35">
      <c r="A297" s="1" t="s">
        <v>246</v>
      </c>
      <c r="B297" t="s">
        <v>72</v>
      </c>
      <c r="C297">
        <v>0.28999999999999998</v>
      </c>
      <c r="D297">
        <v>0.21</v>
      </c>
      <c r="E297">
        <v>0.27</v>
      </c>
      <c r="F297">
        <v>0.3</v>
      </c>
      <c r="G297">
        <v>0.45</v>
      </c>
      <c r="H297">
        <v>874</v>
      </c>
      <c r="I297" s="23">
        <f>DATE(RIGHT(Table3[[#This Row],[Effective Date]],4),LEFT(Table3[[#This Row],[Effective Date]],2),MID(Table3[[#This Row],[Effective Date]],4,2))</f>
        <v>44664</v>
      </c>
    </row>
    <row r="298" spans="1:9" x14ac:dyDescent="0.35">
      <c r="A298" s="1" t="s">
        <v>247</v>
      </c>
      <c r="B298" t="s">
        <v>72</v>
      </c>
      <c r="C298">
        <v>0.28999999999999998</v>
      </c>
      <c r="D298">
        <v>0.21</v>
      </c>
      <c r="E298">
        <v>0.27</v>
      </c>
      <c r="F298">
        <v>0.3</v>
      </c>
      <c r="G298">
        <v>0.45</v>
      </c>
      <c r="H298">
        <v>883</v>
      </c>
      <c r="I298" s="23">
        <f>DATE(RIGHT(Table3[[#This Row],[Effective Date]],4),LEFT(Table3[[#This Row],[Effective Date]],2),MID(Table3[[#This Row],[Effective Date]],4,2))</f>
        <v>44663</v>
      </c>
    </row>
    <row r="299" spans="1:9" x14ac:dyDescent="0.35">
      <c r="A299" s="1" t="s">
        <v>248</v>
      </c>
      <c r="B299" t="s">
        <v>72</v>
      </c>
      <c r="C299">
        <v>0.3</v>
      </c>
      <c r="D299">
        <v>0.21</v>
      </c>
      <c r="E299">
        <v>0.27</v>
      </c>
      <c r="F299">
        <v>0.3</v>
      </c>
      <c r="G299">
        <v>0.45</v>
      </c>
      <c r="H299">
        <v>886</v>
      </c>
      <c r="I299" s="23">
        <f>DATE(RIGHT(Table3[[#This Row],[Effective Date]],4),LEFT(Table3[[#This Row],[Effective Date]],2),MID(Table3[[#This Row],[Effective Date]],4,2))</f>
        <v>44662</v>
      </c>
    </row>
    <row r="300" spans="1:9" x14ac:dyDescent="0.35">
      <c r="A300" s="1" t="s">
        <v>249</v>
      </c>
      <c r="B300" t="s">
        <v>72</v>
      </c>
      <c r="C300">
        <v>0.3</v>
      </c>
      <c r="D300">
        <v>0.21</v>
      </c>
      <c r="E300">
        <v>0.27</v>
      </c>
      <c r="F300">
        <v>0.3</v>
      </c>
      <c r="G300">
        <v>0.45</v>
      </c>
      <c r="H300">
        <v>905</v>
      </c>
      <c r="I300" s="23">
        <f>DATE(RIGHT(Table3[[#This Row],[Effective Date]],4),LEFT(Table3[[#This Row],[Effective Date]],2),MID(Table3[[#This Row],[Effective Date]],4,2))</f>
        <v>44659</v>
      </c>
    </row>
    <row r="301" spans="1:9" x14ac:dyDescent="0.35">
      <c r="A301" s="1" t="s">
        <v>250</v>
      </c>
      <c r="B301" t="s">
        <v>72</v>
      </c>
      <c r="C301">
        <v>0.3</v>
      </c>
      <c r="D301">
        <v>0.21</v>
      </c>
      <c r="E301">
        <v>0.27</v>
      </c>
      <c r="F301">
        <v>0.3</v>
      </c>
      <c r="G301">
        <v>0.45</v>
      </c>
      <c r="H301">
        <v>906</v>
      </c>
      <c r="I301" s="23">
        <f>DATE(RIGHT(Table3[[#This Row],[Effective Date]],4),LEFT(Table3[[#This Row],[Effective Date]],2),MID(Table3[[#This Row],[Effective Date]],4,2))</f>
        <v>44658</v>
      </c>
    </row>
    <row r="302" spans="1:9" x14ac:dyDescent="0.35">
      <c r="A302" s="1" t="s">
        <v>251</v>
      </c>
      <c r="B302" t="s">
        <v>72</v>
      </c>
      <c r="C302">
        <v>0.3</v>
      </c>
      <c r="D302">
        <v>0.22</v>
      </c>
      <c r="E302">
        <v>0.27</v>
      </c>
      <c r="F302">
        <v>0.3</v>
      </c>
      <c r="G302">
        <v>0.45</v>
      </c>
      <c r="H302">
        <v>905</v>
      </c>
      <c r="I302" s="23">
        <f>DATE(RIGHT(Table3[[#This Row],[Effective Date]],4),LEFT(Table3[[#This Row],[Effective Date]],2),MID(Table3[[#This Row],[Effective Date]],4,2))</f>
        <v>44657</v>
      </c>
    </row>
    <row r="303" spans="1:9" x14ac:dyDescent="0.35">
      <c r="A303" s="1" t="s">
        <v>252</v>
      </c>
      <c r="B303" t="s">
        <v>72</v>
      </c>
      <c r="C303">
        <v>0.3</v>
      </c>
      <c r="D303">
        <v>0.22</v>
      </c>
      <c r="E303">
        <v>0.27</v>
      </c>
      <c r="F303">
        <v>0.3</v>
      </c>
      <c r="G303">
        <v>0.45</v>
      </c>
      <c r="H303">
        <v>929</v>
      </c>
      <c r="I303" s="23">
        <f>DATE(RIGHT(Table3[[#This Row],[Effective Date]],4),LEFT(Table3[[#This Row],[Effective Date]],2),MID(Table3[[#This Row],[Effective Date]],4,2))</f>
        <v>44656</v>
      </c>
    </row>
    <row r="304" spans="1:9" x14ac:dyDescent="0.35">
      <c r="A304" s="1" t="s">
        <v>253</v>
      </c>
      <c r="B304" t="s">
        <v>72</v>
      </c>
      <c r="C304">
        <v>0.3</v>
      </c>
      <c r="D304">
        <v>0.22</v>
      </c>
      <c r="E304">
        <v>0.27</v>
      </c>
      <c r="F304">
        <v>0.3</v>
      </c>
      <c r="G304">
        <v>0.45</v>
      </c>
      <c r="H304">
        <v>940</v>
      </c>
      <c r="I304" s="23">
        <f>DATE(RIGHT(Table3[[#This Row],[Effective Date]],4),LEFT(Table3[[#This Row],[Effective Date]],2),MID(Table3[[#This Row],[Effective Date]],4,2))</f>
        <v>44655</v>
      </c>
    </row>
    <row r="305" spans="1:9" x14ac:dyDescent="0.35">
      <c r="A305" s="1" t="s">
        <v>254</v>
      </c>
      <c r="B305" t="s">
        <v>72</v>
      </c>
      <c r="C305">
        <v>0.3</v>
      </c>
      <c r="D305">
        <v>0.21</v>
      </c>
      <c r="E305">
        <v>0.27</v>
      </c>
      <c r="F305">
        <v>0.3</v>
      </c>
      <c r="G305">
        <v>0.45</v>
      </c>
      <c r="H305">
        <v>974</v>
      </c>
      <c r="I305" s="23">
        <f>DATE(RIGHT(Table3[[#This Row],[Effective Date]],4),LEFT(Table3[[#This Row],[Effective Date]],2),MID(Table3[[#This Row],[Effective Date]],4,2))</f>
        <v>44652</v>
      </c>
    </row>
    <row r="306" spans="1:9" x14ac:dyDescent="0.35">
      <c r="A306" s="1" t="s">
        <v>255</v>
      </c>
      <c r="B306" t="s">
        <v>72</v>
      </c>
      <c r="C306">
        <v>0.28999999999999998</v>
      </c>
      <c r="D306">
        <v>0.2</v>
      </c>
      <c r="E306">
        <v>0.26</v>
      </c>
      <c r="F306">
        <v>0.3</v>
      </c>
      <c r="G306">
        <v>0.45</v>
      </c>
      <c r="H306">
        <v>979</v>
      </c>
      <c r="I306" s="23">
        <f>DATE(RIGHT(Table3[[#This Row],[Effective Date]],4),LEFT(Table3[[#This Row],[Effective Date]],2),MID(Table3[[#This Row],[Effective Date]],4,2))</f>
        <v>44651</v>
      </c>
    </row>
    <row r="307" spans="1:9" x14ac:dyDescent="0.35">
      <c r="A307" s="1" t="s">
        <v>256</v>
      </c>
      <c r="B307" t="s">
        <v>72</v>
      </c>
      <c r="C307">
        <v>0.27</v>
      </c>
      <c r="D307">
        <v>0.2</v>
      </c>
      <c r="E307">
        <v>0.24</v>
      </c>
      <c r="F307">
        <v>0.3</v>
      </c>
      <c r="G307">
        <v>0.45</v>
      </c>
      <c r="H307">
        <v>900</v>
      </c>
      <c r="I307" s="23">
        <f>DATE(RIGHT(Table3[[#This Row],[Effective Date]],4),LEFT(Table3[[#This Row],[Effective Date]],2),MID(Table3[[#This Row],[Effective Date]],4,2))</f>
        <v>44650</v>
      </c>
    </row>
    <row r="308" spans="1:9" x14ac:dyDescent="0.35">
      <c r="A308" s="1" t="s">
        <v>257</v>
      </c>
      <c r="B308" t="s">
        <v>72</v>
      </c>
      <c r="C308">
        <v>0.28000000000000003</v>
      </c>
      <c r="D308">
        <v>0.2</v>
      </c>
      <c r="E308">
        <v>0.25</v>
      </c>
      <c r="F308">
        <v>0.3</v>
      </c>
      <c r="G308">
        <v>0.45</v>
      </c>
      <c r="H308">
        <v>874</v>
      </c>
      <c r="I308" s="23">
        <f>DATE(RIGHT(Table3[[#This Row],[Effective Date]],4),LEFT(Table3[[#This Row],[Effective Date]],2),MID(Table3[[#This Row],[Effective Date]],4,2))</f>
        <v>44649</v>
      </c>
    </row>
    <row r="309" spans="1:9" x14ac:dyDescent="0.35">
      <c r="A309" s="1" t="s">
        <v>258</v>
      </c>
      <c r="B309" t="s">
        <v>72</v>
      </c>
      <c r="C309">
        <v>0.28000000000000003</v>
      </c>
      <c r="D309">
        <v>0.2</v>
      </c>
      <c r="E309">
        <v>0.25</v>
      </c>
      <c r="F309">
        <v>0.3</v>
      </c>
      <c r="G309">
        <v>0.45</v>
      </c>
      <c r="H309">
        <v>899</v>
      </c>
      <c r="I309" s="23">
        <f>DATE(RIGHT(Table3[[#This Row],[Effective Date]],4),LEFT(Table3[[#This Row],[Effective Date]],2),MID(Table3[[#This Row],[Effective Date]],4,2))</f>
        <v>44648</v>
      </c>
    </row>
    <row r="310" spans="1:9" x14ac:dyDescent="0.35">
      <c r="A310" s="1" t="s">
        <v>259</v>
      </c>
      <c r="B310" t="s">
        <v>72</v>
      </c>
      <c r="C310">
        <v>0.28000000000000003</v>
      </c>
      <c r="D310">
        <v>0.2</v>
      </c>
      <c r="E310">
        <v>0.25</v>
      </c>
      <c r="F310">
        <v>0.3</v>
      </c>
      <c r="G310">
        <v>0.45</v>
      </c>
      <c r="H310">
        <v>901</v>
      </c>
      <c r="I310" s="23">
        <f>DATE(RIGHT(Table3[[#This Row],[Effective Date]],4),LEFT(Table3[[#This Row],[Effective Date]],2),MID(Table3[[#This Row],[Effective Date]],4,2))</f>
        <v>44645</v>
      </c>
    </row>
    <row r="311" spans="1:9" x14ac:dyDescent="0.35">
      <c r="A311" s="1" t="s">
        <v>260</v>
      </c>
      <c r="B311" t="s">
        <v>72</v>
      </c>
      <c r="C311">
        <v>0.27</v>
      </c>
      <c r="D311">
        <v>0.2</v>
      </c>
      <c r="E311">
        <v>0.24</v>
      </c>
      <c r="F311">
        <v>0.3</v>
      </c>
      <c r="G311">
        <v>0.45</v>
      </c>
      <c r="H311">
        <v>900</v>
      </c>
      <c r="I311" s="23">
        <f>DATE(RIGHT(Table3[[#This Row],[Effective Date]],4),LEFT(Table3[[#This Row],[Effective Date]],2),MID(Table3[[#This Row],[Effective Date]],4,2))</f>
        <v>44644</v>
      </c>
    </row>
    <row r="312" spans="1:9" x14ac:dyDescent="0.35">
      <c r="A312" s="1" t="s">
        <v>261</v>
      </c>
      <c r="B312" t="s">
        <v>72</v>
      </c>
      <c r="C312">
        <v>0.27</v>
      </c>
      <c r="D312">
        <v>0.15</v>
      </c>
      <c r="E312">
        <v>0.24</v>
      </c>
      <c r="F312">
        <v>0.3</v>
      </c>
      <c r="G312">
        <v>0.45</v>
      </c>
      <c r="H312">
        <v>908</v>
      </c>
      <c r="I312" s="23">
        <f>DATE(RIGHT(Table3[[#This Row],[Effective Date]],4),LEFT(Table3[[#This Row],[Effective Date]],2),MID(Table3[[#This Row],[Effective Date]],4,2))</f>
        <v>44643</v>
      </c>
    </row>
    <row r="313" spans="1:9" x14ac:dyDescent="0.35">
      <c r="A313" s="1" t="s">
        <v>262</v>
      </c>
      <c r="B313" t="s">
        <v>72</v>
      </c>
      <c r="C313">
        <v>0.28000000000000003</v>
      </c>
      <c r="D313">
        <v>0.21</v>
      </c>
      <c r="E313">
        <v>0.25</v>
      </c>
      <c r="F313">
        <v>0.3</v>
      </c>
      <c r="G313">
        <v>0.45</v>
      </c>
      <c r="H313">
        <v>931</v>
      </c>
      <c r="I313" s="23">
        <f>DATE(RIGHT(Table3[[#This Row],[Effective Date]],4),LEFT(Table3[[#This Row],[Effective Date]],2),MID(Table3[[#This Row],[Effective Date]],4,2))</f>
        <v>44642</v>
      </c>
    </row>
    <row r="314" spans="1:9" x14ac:dyDescent="0.35">
      <c r="A314" s="1" t="s">
        <v>263</v>
      </c>
      <c r="B314" t="s">
        <v>72</v>
      </c>
      <c r="C314">
        <v>0.28999999999999998</v>
      </c>
      <c r="D314">
        <v>0.22</v>
      </c>
      <c r="E314">
        <v>0.26</v>
      </c>
      <c r="F314">
        <v>0.3</v>
      </c>
      <c r="G314">
        <v>0.45</v>
      </c>
      <c r="H314">
        <v>989</v>
      </c>
      <c r="I314" s="23">
        <f>DATE(RIGHT(Table3[[#This Row],[Effective Date]],4),LEFT(Table3[[#This Row],[Effective Date]],2),MID(Table3[[#This Row],[Effective Date]],4,2))</f>
        <v>44641</v>
      </c>
    </row>
    <row r="315" spans="1:9" x14ac:dyDescent="0.35">
      <c r="A315" s="1" t="s">
        <v>264</v>
      </c>
      <c r="B315" t="s">
        <v>72</v>
      </c>
      <c r="C315">
        <v>0.3</v>
      </c>
      <c r="D315">
        <v>0.23</v>
      </c>
      <c r="E315">
        <v>0.26</v>
      </c>
      <c r="F315">
        <v>0.3</v>
      </c>
      <c r="G315">
        <v>0.45</v>
      </c>
      <c r="H315">
        <v>968</v>
      </c>
      <c r="I315" s="23">
        <f>DATE(RIGHT(Table3[[#This Row],[Effective Date]],4),LEFT(Table3[[#This Row],[Effective Date]],2),MID(Table3[[#This Row],[Effective Date]],4,2))</f>
        <v>44638</v>
      </c>
    </row>
    <row r="316" spans="1:9" x14ac:dyDescent="0.35">
      <c r="A316" s="1" t="s">
        <v>265</v>
      </c>
      <c r="B316" t="s">
        <v>72</v>
      </c>
      <c r="C316">
        <v>0.3</v>
      </c>
      <c r="D316">
        <v>0.23</v>
      </c>
      <c r="E316">
        <v>0.27</v>
      </c>
      <c r="F316">
        <v>0.3</v>
      </c>
      <c r="G316">
        <v>0.37</v>
      </c>
      <c r="H316">
        <v>1003</v>
      </c>
      <c r="I316" s="23">
        <f>DATE(RIGHT(Table3[[#This Row],[Effective Date]],4),LEFT(Table3[[#This Row],[Effective Date]],2),MID(Table3[[#This Row],[Effective Date]],4,2))</f>
        <v>44637</v>
      </c>
    </row>
    <row r="317" spans="1:9" x14ac:dyDescent="0.35">
      <c r="A317" s="1" t="s">
        <v>266</v>
      </c>
      <c r="B317" t="s">
        <v>72</v>
      </c>
      <c r="C317">
        <v>0.05</v>
      </c>
      <c r="D317">
        <v>0</v>
      </c>
      <c r="E317">
        <v>0.03</v>
      </c>
      <c r="F317">
        <v>0.05</v>
      </c>
      <c r="G317">
        <v>0.12</v>
      </c>
      <c r="H317">
        <v>1016</v>
      </c>
      <c r="I317" s="23">
        <f>DATE(RIGHT(Table3[[#This Row],[Effective Date]],4),LEFT(Table3[[#This Row],[Effective Date]],2),MID(Table3[[#This Row],[Effective Date]],4,2))</f>
        <v>44636</v>
      </c>
    </row>
    <row r="318" spans="1:9" x14ac:dyDescent="0.35">
      <c r="A318" s="1" t="s">
        <v>267</v>
      </c>
      <c r="B318" t="s">
        <v>72</v>
      </c>
      <c r="C318">
        <v>0.05</v>
      </c>
      <c r="D318">
        <v>0</v>
      </c>
      <c r="E318">
        <v>0.03</v>
      </c>
      <c r="F318">
        <v>0.05</v>
      </c>
      <c r="G318">
        <v>0.15</v>
      </c>
      <c r="H318">
        <v>1014</v>
      </c>
      <c r="I318" s="23">
        <f>DATE(RIGHT(Table3[[#This Row],[Effective Date]],4),LEFT(Table3[[#This Row],[Effective Date]],2),MID(Table3[[#This Row],[Effective Date]],4,2))</f>
        <v>44635</v>
      </c>
    </row>
    <row r="319" spans="1:9" x14ac:dyDescent="0.35">
      <c r="A319" s="1" t="s">
        <v>268</v>
      </c>
      <c r="B319" t="s">
        <v>72</v>
      </c>
      <c r="C319">
        <v>0.05</v>
      </c>
      <c r="D319">
        <v>0</v>
      </c>
      <c r="E319">
        <v>0.02</v>
      </c>
      <c r="F319">
        <v>0.05</v>
      </c>
      <c r="G319">
        <v>0.15</v>
      </c>
      <c r="H319">
        <v>980</v>
      </c>
      <c r="I319" s="23">
        <f>DATE(RIGHT(Table3[[#This Row],[Effective Date]],4),LEFT(Table3[[#This Row],[Effective Date]],2),MID(Table3[[#This Row],[Effective Date]],4,2))</f>
        <v>44634</v>
      </c>
    </row>
    <row r="320" spans="1:9" x14ac:dyDescent="0.35">
      <c r="A320" s="1" t="s">
        <v>269</v>
      </c>
      <c r="B320" t="s">
        <v>72</v>
      </c>
      <c r="C320">
        <v>0.05</v>
      </c>
      <c r="D320">
        <v>0</v>
      </c>
      <c r="E320">
        <v>0.03</v>
      </c>
      <c r="F320">
        <v>0.05</v>
      </c>
      <c r="G320">
        <v>0.15</v>
      </c>
      <c r="H320">
        <v>980</v>
      </c>
      <c r="I320" s="23">
        <f>DATE(RIGHT(Table3[[#This Row],[Effective Date]],4),LEFT(Table3[[#This Row],[Effective Date]],2),MID(Table3[[#This Row],[Effective Date]],4,2))</f>
        <v>44631</v>
      </c>
    </row>
    <row r="321" spans="1:9" x14ac:dyDescent="0.35">
      <c r="A321" s="1" t="s">
        <v>270</v>
      </c>
      <c r="B321" t="s">
        <v>72</v>
      </c>
      <c r="C321">
        <v>0.05</v>
      </c>
      <c r="D321">
        <v>0</v>
      </c>
      <c r="E321">
        <v>0.03</v>
      </c>
      <c r="F321">
        <v>0.05</v>
      </c>
      <c r="G321">
        <v>0.15</v>
      </c>
      <c r="H321">
        <v>977</v>
      </c>
      <c r="I321" s="23">
        <f>DATE(RIGHT(Table3[[#This Row],[Effective Date]],4),LEFT(Table3[[#This Row],[Effective Date]],2),MID(Table3[[#This Row],[Effective Date]],4,2))</f>
        <v>44630</v>
      </c>
    </row>
    <row r="322" spans="1:9" x14ac:dyDescent="0.35">
      <c r="A322" s="1" t="s">
        <v>271</v>
      </c>
      <c r="B322" t="s">
        <v>72</v>
      </c>
      <c r="C322">
        <v>0.05</v>
      </c>
      <c r="D322">
        <v>0.01</v>
      </c>
      <c r="E322">
        <v>0.05</v>
      </c>
      <c r="F322">
        <v>0.06</v>
      </c>
      <c r="G322">
        <v>0.15</v>
      </c>
      <c r="H322">
        <v>952</v>
      </c>
      <c r="I322" s="23">
        <f>DATE(RIGHT(Table3[[#This Row],[Effective Date]],4),LEFT(Table3[[#This Row],[Effective Date]],2),MID(Table3[[#This Row],[Effective Date]],4,2))</f>
        <v>44629</v>
      </c>
    </row>
    <row r="323" spans="1:9" x14ac:dyDescent="0.35">
      <c r="A323" s="1" t="s">
        <v>272</v>
      </c>
      <c r="B323" t="s">
        <v>72</v>
      </c>
      <c r="C323">
        <v>0.05</v>
      </c>
      <c r="D323">
        <v>0.01</v>
      </c>
      <c r="E323">
        <v>0.05</v>
      </c>
      <c r="F323">
        <v>0.06</v>
      </c>
      <c r="G323">
        <v>0.15</v>
      </c>
      <c r="H323">
        <v>948</v>
      </c>
      <c r="I323" s="23">
        <f>DATE(RIGHT(Table3[[#This Row],[Effective Date]],4),LEFT(Table3[[#This Row],[Effective Date]],2),MID(Table3[[#This Row],[Effective Date]],4,2))</f>
        <v>44628</v>
      </c>
    </row>
    <row r="324" spans="1:9" x14ac:dyDescent="0.35">
      <c r="A324" s="1" t="s">
        <v>273</v>
      </c>
      <c r="B324" t="s">
        <v>72</v>
      </c>
      <c r="C324">
        <v>0.05</v>
      </c>
      <c r="D324">
        <v>0.01</v>
      </c>
      <c r="E324">
        <v>0.05</v>
      </c>
      <c r="F324">
        <v>0.06</v>
      </c>
      <c r="G324">
        <v>0.15</v>
      </c>
      <c r="H324">
        <v>990</v>
      </c>
      <c r="I324" s="23">
        <f>DATE(RIGHT(Table3[[#This Row],[Effective Date]],4),LEFT(Table3[[#This Row],[Effective Date]],2),MID(Table3[[#This Row],[Effective Date]],4,2))</f>
        <v>44627</v>
      </c>
    </row>
    <row r="325" spans="1:9" x14ac:dyDescent="0.35">
      <c r="A325" s="1" t="s">
        <v>274</v>
      </c>
      <c r="B325" t="s">
        <v>72</v>
      </c>
      <c r="C325">
        <v>0.05</v>
      </c>
      <c r="D325">
        <v>0.01</v>
      </c>
      <c r="E325">
        <v>0.05</v>
      </c>
      <c r="F325">
        <v>0.06</v>
      </c>
      <c r="G325">
        <v>0.15</v>
      </c>
      <c r="H325">
        <v>961</v>
      </c>
      <c r="I325" s="23">
        <f>DATE(RIGHT(Table3[[#This Row],[Effective Date]],4),LEFT(Table3[[#This Row],[Effective Date]],2),MID(Table3[[#This Row],[Effective Date]],4,2))</f>
        <v>44624</v>
      </c>
    </row>
    <row r="326" spans="1:9" x14ac:dyDescent="0.35">
      <c r="A326" s="1" t="s">
        <v>275</v>
      </c>
      <c r="B326" t="s">
        <v>72</v>
      </c>
      <c r="C326">
        <v>0.05</v>
      </c>
      <c r="D326">
        <v>0.01</v>
      </c>
      <c r="E326">
        <v>0.05</v>
      </c>
      <c r="F326">
        <v>0.06</v>
      </c>
      <c r="G326">
        <v>0.15</v>
      </c>
      <c r="H326">
        <v>1001</v>
      </c>
      <c r="I326" s="23">
        <f>DATE(RIGHT(Table3[[#This Row],[Effective Date]],4),LEFT(Table3[[#This Row],[Effective Date]],2),MID(Table3[[#This Row],[Effective Date]],4,2))</f>
        <v>44623</v>
      </c>
    </row>
    <row r="327" spans="1:9" x14ac:dyDescent="0.35">
      <c r="A327" s="1" t="s">
        <v>276</v>
      </c>
      <c r="B327" t="s">
        <v>72</v>
      </c>
      <c r="C327">
        <v>0.05</v>
      </c>
      <c r="D327">
        <v>0.01</v>
      </c>
      <c r="E327">
        <v>0.05</v>
      </c>
      <c r="F327">
        <v>0.06</v>
      </c>
      <c r="G327">
        <v>0.13</v>
      </c>
      <c r="H327">
        <v>1023</v>
      </c>
      <c r="I327" s="23">
        <f>DATE(RIGHT(Table3[[#This Row],[Effective Date]],4),LEFT(Table3[[#This Row],[Effective Date]],2),MID(Table3[[#This Row],[Effective Date]],4,2))</f>
        <v>44622</v>
      </c>
    </row>
    <row r="328" spans="1:9" x14ac:dyDescent="0.35">
      <c r="A328" s="1" t="s">
        <v>277</v>
      </c>
      <c r="B328" t="s">
        <v>72</v>
      </c>
      <c r="C328">
        <v>0.05</v>
      </c>
      <c r="D328">
        <v>0.01</v>
      </c>
      <c r="E328">
        <v>0.05</v>
      </c>
      <c r="F328">
        <v>0.06</v>
      </c>
      <c r="G328">
        <v>0.12</v>
      </c>
      <c r="H328">
        <v>1062</v>
      </c>
      <c r="I328" s="23">
        <f>DATE(RIGHT(Table3[[#This Row],[Effective Date]],4),LEFT(Table3[[#This Row],[Effective Date]],2),MID(Table3[[#This Row],[Effective Date]],4,2))</f>
        <v>44621</v>
      </c>
    </row>
  </sheetData>
  <hyperlinks>
    <hyperlink ref="L1" r:id="rId1" xr:uid="{CB5B7027-D9BB-4A84-9168-E691D4A7478F}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2"/>
  <sheetViews>
    <sheetView workbookViewId="0"/>
  </sheetViews>
  <sheetFormatPr defaultRowHeight="14.5" x14ac:dyDescent="0.35"/>
  <cols>
    <col min="1" max="4" width="9.90625" bestFit="1" customWidth="1"/>
    <col min="5" max="5" width="16.6328125" customWidth="1"/>
    <col min="6" max="6" width="11.6328125" bestFit="1" customWidth="1"/>
    <col min="9" max="9" width="10.54296875" bestFit="1" customWidth="1"/>
  </cols>
  <sheetData>
    <row r="1" spans="1:13" x14ac:dyDescent="0.35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M1" s="2" t="s">
        <v>60</v>
      </c>
    </row>
    <row r="2" spans="1:13" x14ac:dyDescent="0.35">
      <c r="A2" s="1">
        <v>44641</v>
      </c>
      <c r="B2" s="1">
        <v>44578</v>
      </c>
      <c r="C2" s="1">
        <v>44578</v>
      </c>
      <c r="D2" s="1" cm="1">
        <f t="array" ref="D2:D194">+_xlfn.LET(_xlpm.totalCount,_xlfn.SEQUENCE(COUNT(JOBHolidays,NYBHolidays)),_xlpm.JoburgCount,COUNT(JOBHolidays),_xlfn._xlws.SORT(_xlfn.UNIQUE(IF(_xlpm.totalCount&lt;=_xlpm.JoburgCount,INDEX(JOBHolidays,_xlpm.totalCount),INDEX(NYBHolidays,_xlpm.totalCount-_xlpm.JoburgCount)))))</f>
        <v>44578</v>
      </c>
      <c r="E2" s="1" cm="1">
        <f t="array" ref="E2:E197">+_xlfn.LET(_xlpm.totalCount,_xlfn.SEQUENCE(COUNT(JOBNYBHolidays,USGSHolidays)),_xlpm.JoburgCount,COUNT(JOBNYBHolidays),_xlfn._xlws.SORT(_xlfn.UNIQUE(IF(_xlpm.totalCount&lt;=_xlpm.JoburgCount,INDEX(JOBNYBHolidays,_xlpm.totalCount),INDEX(USGSHolidays,_xlpm.totalCount-_xlpm.JoburgCount)))))</f>
        <v>44578</v>
      </c>
      <c r="F2" s="1" cm="1">
        <f t="array" ref="F2:F197">+_xlfn.LET(_xlpm.totalCount,_xlfn.SEQUENCE(COUNT(JOBHolidays,USGSHolidays)),_xlpm.JoburgCount,COUNT(JOBHolidays),_xlfn._xlws.SORT(_xlfn.UNIQUE(IF(_xlpm.totalCount&lt;=_xlpm.JoburgCount,INDEX(JOBHolidays,_xlpm.totalCount),INDEX(USGSHolidays,_xlpm.totalCount-_xlpm.JoburgCount)))))</f>
        <v>44578</v>
      </c>
      <c r="I2" s="22"/>
      <c r="M2" s="2" t="s">
        <v>61</v>
      </c>
    </row>
    <row r="3" spans="1:13" x14ac:dyDescent="0.35">
      <c r="A3" s="1">
        <v>44666</v>
      </c>
      <c r="B3" s="1">
        <v>44613</v>
      </c>
      <c r="C3" s="1">
        <v>44613</v>
      </c>
      <c r="D3" s="1">
        <v>44613</v>
      </c>
      <c r="E3" s="1">
        <v>44613</v>
      </c>
      <c r="F3" s="1">
        <v>44613</v>
      </c>
      <c r="I3" s="22"/>
    </row>
    <row r="4" spans="1:13" x14ac:dyDescent="0.35">
      <c r="A4" s="1">
        <v>44669</v>
      </c>
      <c r="B4" s="1">
        <v>44711</v>
      </c>
      <c r="C4" s="1">
        <v>44666</v>
      </c>
      <c r="D4" s="1">
        <v>44641</v>
      </c>
      <c r="E4" s="1">
        <v>44641</v>
      </c>
      <c r="F4" s="1">
        <v>44641</v>
      </c>
      <c r="I4" s="22"/>
    </row>
    <row r="5" spans="1:13" x14ac:dyDescent="0.35">
      <c r="A5" s="1">
        <v>44678</v>
      </c>
      <c r="B5" s="1">
        <v>44732</v>
      </c>
      <c r="C5" s="1">
        <v>44711</v>
      </c>
      <c r="D5" s="1">
        <v>44666</v>
      </c>
      <c r="E5" s="1">
        <v>44666</v>
      </c>
      <c r="F5" s="1">
        <v>44666</v>
      </c>
      <c r="I5" s="22"/>
    </row>
    <row r="6" spans="1:13" x14ac:dyDescent="0.35">
      <c r="A6" s="1">
        <v>44683</v>
      </c>
      <c r="B6" s="1">
        <v>44746</v>
      </c>
      <c r="C6" s="1">
        <v>44732</v>
      </c>
      <c r="D6" s="1">
        <v>44669</v>
      </c>
      <c r="E6" s="1">
        <v>44669</v>
      </c>
      <c r="F6" s="1">
        <v>44669</v>
      </c>
      <c r="I6" s="22"/>
    </row>
    <row r="7" spans="1:13" x14ac:dyDescent="0.35">
      <c r="A7" s="1">
        <v>44728</v>
      </c>
      <c r="B7" s="1">
        <v>44809</v>
      </c>
      <c r="C7" s="1">
        <v>44746</v>
      </c>
      <c r="D7" s="1">
        <v>44678</v>
      </c>
      <c r="E7" s="1">
        <v>44678</v>
      </c>
      <c r="F7" s="1">
        <v>44678</v>
      </c>
      <c r="I7" s="22"/>
    </row>
    <row r="8" spans="1:13" x14ac:dyDescent="0.35">
      <c r="A8" s="1">
        <v>44782</v>
      </c>
      <c r="B8" s="1">
        <v>44844</v>
      </c>
      <c r="C8" s="1">
        <v>44809</v>
      </c>
      <c r="D8" s="1">
        <v>44683</v>
      </c>
      <c r="E8" s="1">
        <v>44683</v>
      </c>
      <c r="F8" s="1">
        <v>44683</v>
      </c>
      <c r="I8" s="22"/>
    </row>
    <row r="9" spans="1:13" x14ac:dyDescent="0.35">
      <c r="A9" s="1">
        <v>44911</v>
      </c>
      <c r="B9" s="1">
        <v>44876</v>
      </c>
      <c r="C9" s="1">
        <v>44844</v>
      </c>
      <c r="D9" s="1">
        <v>44711</v>
      </c>
      <c r="E9" s="1">
        <v>44711</v>
      </c>
      <c r="F9" s="1">
        <v>44711</v>
      </c>
      <c r="I9" s="22"/>
    </row>
    <row r="10" spans="1:13" x14ac:dyDescent="0.35">
      <c r="A10" s="1">
        <v>44921</v>
      </c>
      <c r="B10" s="1">
        <v>44889</v>
      </c>
      <c r="C10" s="1">
        <v>44876</v>
      </c>
      <c r="D10" s="1">
        <v>44728</v>
      </c>
      <c r="E10" s="1">
        <v>44728</v>
      </c>
      <c r="F10" s="1">
        <v>44728</v>
      </c>
      <c r="I10" s="22"/>
    </row>
    <row r="11" spans="1:13" x14ac:dyDescent="0.35">
      <c r="A11" s="1">
        <v>44922</v>
      </c>
      <c r="B11" s="1">
        <v>44921</v>
      </c>
      <c r="C11" s="1">
        <v>44889</v>
      </c>
      <c r="D11" s="1">
        <v>44732</v>
      </c>
      <c r="E11" s="1">
        <v>44732</v>
      </c>
      <c r="F11" s="1">
        <v>44732</v>
      </c>
      <c r="I11" s="22"/>
    </row>
    <row r="12" spans="1:13" x14ac:dyDescent="0.35">
      <c r="A12" s="1">
        <v>44928</v>
      </c>
      <c r="B12" s="1">
        <v>44928</v>
      </c>
      <c r="C12" s="1">
        <v>44921</v>
      </c>
      <c r="D12" s="1">
        <v>44746</v>
      </c>
      <c r="E12" s="1">
        <v>44746</v>
      </c>
      <c r="F12" s="1">
        <v>44746</v>
      </c>
      <c r="I12" s="22"/>
    </row>
    <row r="13" spans="1:13" x14ac:dyDescent="0.35">
      <c r="A13" s="1">
        <v>45006</v>
      </c>
      <c r="B13" s="1">
        <v>44942</v>
      </c>
      <c r="C13" s="1">
        <v>44928</v>
      </c>
      <c r="D13" s="1">
        <v>44782</v>
      </c>
      <c r="E13" s="1">
        <v>44782</v>
      </c>
      <c r="F13" s="1">
        <v>44782</v>
      </c>
      <c r="I13" s="22"/>
    </row>
    <row r="14" spans="1:13" x14ac:dyDescent="0.35">
      <c r="A14" s="1">
        <v>45023</v>
      </c>
      <c r="B14" s="1">
        <v>44977</v>
      </c>
      <c r="C14" s="1">
        <v>44942</v>
      </c>
      <c r="D14" s="1">
        <v>44809</v>
      </c>
      <c r="E14" s="1">
        <v>44809</v>
      </c>
      <c r="F14" s="1">
        <v>44809</v>
      </c>
      <c r="I14" s="22"/>
    </row>
    <row r="15" spans="1:13" x14ac:dyDescent="0.35">
      <c r="A15" s="1">
        <v>45026</v>
      </c>
      <c r="B15" s="1">
        <v>45075</v>
      </c>
      <c r="C15" s="1">
        <v>44977</v>
      </c>
      <c r="D15" s="1">
        <v>44844</v>
      </c>
      <c r="E15" s="1">
        <v>44844</v>
      </c>
      <c r="F15" s="1">
        <v>44844</v>
      </c>
      <c r="I15" s="22"/>
    </row>
    <row r="16" spans="1:13" x14ac:dyDescent="0.35">
      <c r="A16" s="1">
        <v>45043</v>
      </c>
      <c r="B16" s="1">
        <v>45096</v>
      </c>
      <c r="C16" s="1">
        <v>45023</v>
      </c>
      <c r="D16" s="1">
        <v>44876</v>
      </c>
      <c r="E16" s="1">
        <v>44876</v>
      </c>
      <c r="F16" s="1">
        <v>44876</v>
      </c>
      <c r="I16" s="22"/>
    </row>
    <row r="17" spans="1:9" x14ac:dyDescent="0.35">
      <c r="A17" s="1">
        <v>45047</v>
      </c>
      <c r="B17" s="1">
        <v>45111</v>
      </c>
      <c r="C17" s="1">
        <v>45075</v>
      </c>
      <c r="D17" s="1">
        <v>44889</v>
      </c>
      <c r="E17" s="1">
        <v>44889</v>
      </c>
      <c r="F17" s="1">
        <v>44889</v>
      </c>
      <c r="I17" s="22"/>
    </row>
    <row r="18" spans="1:9" x14ac:dyDescent="0.35">
      <c r="A18" s="1">
        <v>45093</v>
      </c>
      <c r="B18" s="1">
        <v>45173</v>
      </c>
      <c r="C18" s="1">
        <v>45096</v>
      </c>
      <c r="D18" s="1">
        <v>44911</v>
      </c>
      <c r="E18" s="1">
        <v>44911</v>
      </c>
      <c r="F18" s="1">
        <v>44911</v>
      </c>
      <c r="I18" s="22"/>
    </row>
    <row r="19" spans="1:9" x14ac:dyDescent="0.35">
      <c r="A19" s="1">
        <v>45147</v>
      </c>
      <c r="B19" s="1">
        <v>45208</v>
      </c>
      <c r="C19" s="1">
        <v>45111</v>
      </c>
      <c r="D19" s="1">
        <v>44921</v>
      </c>
      <c r="E19" s="1">
        <v>44921</v>
      </c>
      <c r="F19" s="1">
        <v>44921</v>
      </c>
      <c r="I19" s="22"/>
    </row>
    <row r="20" spans="1:9" x14ac:dyDescent="0.35">
      <c r="A20" s="1">
        <v>45194</v>
      </c>
      <c r="B20" s="1">
        <v>45253</v>
      </c>
      <c r="C20" s="1">
        <v>45173</v>
      </c>
      <c r="D20" s="1">
        <v>44922</v>
      </c>
      <c r="E20" s="1">
        <v>44922</v>
      </c>
      <c r="F20" s="1">
        <v>44922</v>
      </c>
      <c r="I20" s="22"/>
    </row>
    <row r="21" spans="1:9" x14ac:dyDescent="0.35">
      <c r="A21" s="1">
        <v>45285</v>
      </c>
      <c r="B21" s="1">
        <v>45285</v>
      </c>
      <c r="C21" s="1">
        <v>45208</v>
      </c>
      <c r="D21" s="1">
        <v>44928</v>
      </c>
      <c r="E21" s="1">
        <v>44928</v>
      </c>
      <c r="F21" s="1">
        <v>44928</v>
      </c>
      <c r="I21" s="22"/>
    </row>
    <row r="22" spans="1:9" x14ac:dyDescent="0.35">
      <c r="A22" s="1">
        <v>45286</v>
      </c>
      <c r="B22" s="1">
        <v>45292</v>
      </c>
      <c r="C22" s="1">
        <v>45253</v>
      </c>
      <c r="D22" s="1">
        <v>44942</v>
      </c>
      <c r="E22" s="1">
        <v>44942</v>
      </c>
      <c r="F22" s="1">
        <v>44942</v>
      </c>
      <c r="I22" s="22"/>
    </row>
    <row r="23" spans="1:9" x14ac:dyDescent="0.35">
      <c r="A23" s="1">
        <v>45292</v>
      </c>
      <c r="B23" s="1">
        <v>45306</v>
      </c>
      <c r="C23" s="1">
        <v>45285</v>
      </c>
      <c r="D23" s="1">
        <v>44977</v>
      </c>
      <c r="E23" s="1">
        <v>44977</v>
      </c>
      <c r="F23" s="1">
        <v>44977</v>
      </c>
      <c r="I23" s="22"/>
    </row>
    <row r="24" spans="1:9" x14ac:dyDescent="0.35">
      <c r="A24" s="1">
        <v>45372</v>
      </c>
      <c r="B24" s="1">
        <v>45341</v>
      </c>
      <c r="C24" s="1">
        <v>45292</v>
      </c>
      <c r="D24" s="1">
        <v>45006</v>
      </c>
      <c r="E24" s="1">
        <v>45006</v>
      </c>
      <c r="F24" s="1">
        <v>45006</v>
      </c>
      <c r="I24" s="22"/>
    </row>
    <row r="25" spans="1:9" x14ac:dyDescent="0.35">
      <c r="A25" s="1">
        <v>45380</v>
      </c>
      <c r="B25" s="1">
        <v>45439</v>
      </c>
      <c r="C25" s="1">
        <v>45306</v>
      </c>
      <c r="D25" s="1">
        <v>45023</v>
      </c>
      <c r="E25" s="1">
        <v>45023</v>
      </c>
      <c r="F25" s="1">
        <v>45023</v>
      </c>
      <c r="I25" s="22"/>
    </row>
    <row r="26" spans="1:9" x14ac:dyDescent="0.35">
      <c r="A26" s="1">
        <v>45383</v>
      </c>
      <c r="B26" s="1">
        <v>45462</v>
      </c>
      <c r="C26" s="1">
        <v>45341</v>
      </c>
      <c r="D26" s="1">
        <v>45026</v>
      </c>
      <c r="E26" s="1">
        <v>45026</v>
      </c>
      <c r="F26" s="1">
        <v>45026</v>
      </c>
      <c r="I26" s="22"/>
    </row>
    <row r="27" spans="1:9" x14ac:dyDescent="0.35">
      <c r="A27" s="1">
        <v>45413</v>
      </c>
      <c r="B27" s="1">
        <v>45477</v>
      </c>
      <c r="C27" s="1">
        <v>45380</v>
      </c>
      <c r="D27" s="1">
        <v>45043</v>
      </c>
      <c r="E27" s="1">
        <v>45043</v>
      </c>
      <c r="F27" s="1">
        <v>45043</v>
      </c>
      <c r="I27" s="22"/>
    </row>
    <row r="28" spans="1:9" x14ac:dyDescent="0.35">
      <c r="A28" s="1">
        <v>45460</v>
      </c>
      <c r="B28" s="1">
        <v>45537</v>
      </c>
      <c r="C28" s="1">
        <v>45439</v>
      </c>
      <c r="D28" s="1">
        <v>45047</v>
      </c>
      <c r="E28" s="1">
        <v>45047</v>
      </c>
      <c r="F28" s="1">
        <v>45047</v>
      </c>
      <c r="I28" s="22"/>
    </row>
    <row r="29" spans="1:9" x14ac:dyDescent="0.35">
      <c r="A29" s="1">
        <v>45513</v>
      </c>
      <c r="B29" s="1">
        <v>45579</v>
      </c>
      <c r="C29" s="1">
        <v>45462</v>
      </c>
      <c r="D29" s="1">
        <v>45075</v>
      </c>
      <c r="E29" s="1">
        <v>45075</v>
      </c>
      <c r="F29" s="1">
        <v>45075</v>
      </c>
      <c r="I29" s="22"/>
    </row>
    <row r="30" spans="1:9" x14ac:dyDescent="0.35">
      <c r="A30" s="1">
        <v>45559</v>
      </c>
      <c r="B30" s="1">
        <v>45607</v>
      </c>
      <c r="C30" s="1">
        <v>45477</v>
      </c>
      <c r="D30" s="1">
        <v>45093</v>
      </c>
      <c r="E30" s="1">
        <v>45093</v>
      </c>
      <c r="F30" s="1">
        <v>45093</v>
      </c>
      <c r="I30" s="22"/>
    </row>
    <row r="31" spans="1:9" x14ac:dyDescent="0.35">
      <c r="A31" s="1">
        <v>45642</v>
      </c>
      <c r="B31" s="1">
        <v>45624</v>
      </c>
      <c r="C31" s="1">
        <v>45537</v>
      </c>
      <c r="D31" s="1">
        <v>45096</v>
      </c>
      <c r="E31" s="1">
        <v>45096</v>
      </c>
      <c r="F31" s="1">
        <v>45096</v>
      </c>
      <c r="I31" s="22"/>
    </row>
    <row r="32" spans="1:9" x14ac:dyDescent="0.35">
      <c r="A32" s="1">
        <v>45651</v>
      </c>
      <c r="B32" s="1">
        <v>45651</v>
      </c>
      <c r="C32" s="1">
        <v>45579</v>
      </c>
      <c r="D32" s="1">
        <v>45111</v>
      </c>
      <c r="E32" s="1">
        <v>45111</v>
      </c>
      <c r="F32" s="1">
        <v>45111</v>
      </c>
      <c r="I32" s="22"/>
    </row>
    <row r="33" spans="1:9" x14ac:dyDescent="0.35">
      <c r="A33" s="1">
        <v>45652</v>
      </c>
      <c r="B33" s="1">
        <v>45658</v>
      </c>
      <c r="C33" s="1">
        <v>45607</v>
      </c>
      <c r="D33" s="1">
        <v>45147</v>
      </c>
      <c r="E33" s="1">
        <v>45147</v>
      </c>
      <c r="F33" s="1">
        <v>45147</v>
      </c>
      <c r="I33" s="22"/>
    </row>
    <row r="34" spans="1:9" x14ac:dyDescent="0.35">
      <c r="A34" s="1">
        <v>45658</v>
      </c>
      <c r="B34" s="1">
        <v>45677</v>
      </c>
      <c r="C34" s="1">
        <v>45624</v>
      </c>
      <c r="D34" s="1">
        <v>45173</v>
      </c>
      <c r="E34" s="1">
        <v>45173</v>
      </c>
      <c r="F34" s="1">
        <v>45173</v>
      </c>
      <c r="I34" s="22"/>
    </row>
    <row r="35" spans="1:9" x14ac:dyDescent="0.35">
      <c r="A35" s="1">
        <v>45737</v>
      </c>
      <c r="B35" s="1">
        <v>45705</v>
      </c>
      <c r="C35" s="1">
        <v>45651</v>
      </c>
      <c r="D35" s="1">
        <v>45194</v>
      </c>
      <c r="E35" s="1">
        <v>45194</v>
      </c>
      <c r="F35" s="1">
        <v>45194</v>
      </c>
      <c r="I35" s="22"/>
    </row>
    <row r="36" spans="1:9" x14ac:dyDescent="0.35">
      <c r="A36" s="1">
        <v>45765</v>
      </c>
      <c r="B36" s="1">
        <v>45803</v>
      </c>
      <c r="C36" s="1">
        <v>45658</v>
      </c>
      <c r="D36" s="1">
        <v>45208</v>
      </c>
      <c r="E36" s="1">
        <v>45208</v>
      </c>
      <c r="F36" s="1">
        <v>45208</v>
      </c>
      <c r="I36" s="22"/>
    </row>
    <row r="37" spans="1:9" x14ac:dyDescent="0.35">
      <c r="A37" s="1">
        <v>45768</v>
      </c>
      <c r="B37" s="1">
        <v>45827</v>
      </c>
      <c r="C37" s="1">
        <v>45677</v>
      </c>
      <c r="D37" s="1">
        <v>45253</v>
      </c>
      <c r="E37" s="1">
        <v>45253</v>
      </c>
      <c r="F37" s="1">
        <v>45253</v>
      </c>
      <c r="I37" s="22"/>
    </row>
    <row r="38" spans="1:9" x14ac:dyDescent="0.35">
      <c r="A38" s="1">
        <v>45775</v>
      </c>
      <c r="B38" s="1">
        <v>45842</v>
      </c>
      <c r="C38" s="1">
        <v>45705</v>
      </c>
      <c r="D38" s="1">
        <v>45285</v>
      </c>
      <c r="E38" s="1">
        <v>45285</v>
      </c>
      <c r="F38" s="1">
        <v>45285</v>
      </c>
      <c r="I38" s="22"/>
    </row>
    <row r="39" spans="1:9" x14ac:dyDescent="0.35">
      <c r="A39" s="1">
        <v>45778</v>
      </c>
      <c r="B39" s="1">
        <v>45901</v>
      </c>
      <c r="C39" s="1">
        <v>45765</v>
      </c>
      <c r="D39" s="1">
        <v>45286</v>
      </c>
      <c r="E39" s="1">
        <v>45286</v>
      </c>
      <c r="F39" s="1">
        <v>45286</v>
      </c>
      <c r="I39" s="22"/>
    </row>
    <row r="40" spans="1:9" x14ac:dyDescent="0.35">
      <c r="A40" s="1">
        <v>45824</v>
      </c>
      <c r="B40" s="1">
        <v>45943</v>
      </c>
      <c r="C40" s="1">
        <v>45803</v>
      </c>
      <c r="D40" s="1">
        <v>45292</v>
      </c>
      <c r="E40" s="1">
        <v>45292</v>
      </c>
      <c r="F40" s="1">
        <v>45292</v>
      </c>
      <c r="I40" s="22"/>
    </row>
    <row r="41" spans="1:9" x14ac:dyDescent="0.35">
      <c r="A41" s="1">
        <v>45924</v>
      </c>
      <c r="B41" s="1">
        <v>45972</v>
      </c>
      <c r="C41" s="1">
        <v>45827</v>
      </c>
      <c r="D41" s="1">
        <v>45306</v>
      </c>
      <c r="E41" s="1">
        <v>45306</v>
      </c>
      <c r="F41" s="1">
        <v>45306</v>
      </c>
      <c r="I41" s="22"/>
    </row>
    <row r="42" spans="1:9" x14ac:dyDescent="0.35">
      <c r="A42" s="1">
        <v>46007</v>
      </c>
      <c r="B42" s="1">
        <v>45988</v>
      </c>
      <c r="C42" s="1">
        <v>45842</v>
      </c>
      <c r="D42" s="1">
        <v>45341</v>
      </c>
      <c r="E42" s="1">
        <v>45341</v>
      </c>
      <c r="F42" s="1">
        <v>45341</v>
      </c>
      <c r="I42" s="22"/>
    </row>
    <row r="43" spans="1:9" x14ac:dyDescent="0.35">
      <c r="A43" s="1">
        <v>46016</v>
      </c>
      <c r="B43" s="1">
        <v>46016</v>
      </c>
      <c r="C43" s="1">
        <v>45901</v>
      </c>
      <c r="D43" s="1">
        <v>45372</v>
      </c>
      <c r="E43" s="1">
        <v>45372</v>
      </c>
      <c r="F43" s="1">
        <v>45372</v>
      </c>
      <c r="I43" s="22"/>
    </row>
    <row r="44" spans="1:9" x14ac:dyDescent="0.35">
      <c r="A44" s="1">
        <v>46017</v>
      </c>
      <c r="B44" s="1">
        <v>46023</v>
      </c>
      <c r="C44" s="1">
        <v>45943</v>
      </c>
      <c r="D44" s="1">
        <v>45380</v>
      </c>
      <c r="E44" s="1">
        <v>45380</v>
      </c>
      <c r="F44" s="1">
        <v>45380</v>
      </c>
      <c r="I44" s="22"/>
    </row>
    <row r="45" spans="1:9" x14ac:dyDescent="0.35">
      <c r="A45" s="1">
        <v>46023</v>
      </c>
      <c r="B45" s="1">
        <v>46041</v>
      </c>
      <c r="C45" s="1">
        <v>45972</v>
      </c>
      <c r="D45" s="1">
        <v>45383</v>
      </c>
      <c r="E45" s="1">
        <v>45383</v>
      </c>
      <c r="F45" s="1">
        <v>45383</v>
      </c>
      <c r="I45" s="22"/>
    </row>
    <row r="46" spans="1:9" x14ac:dyDescent="0.35">
      <c r="A46" s="1">
        <v>46115</v>
      </c>
      <c r="B46" s="1">
        <v>46069</v>
      </c>
      <c r="C46" s="1">
        <v>45988</v>
      </c>
      <c r="D46" s="1">
        <v>45413</v>
      </c>
      <c r="E46" s="1">
        <v>45413</v>
      </c>
      <c r="F46" s="1">
        <v>45413</v>
      </c>
      <c r="I46" s="22"/>
    </row>
    <row r="47" spans="1:9" x14ac:dyDescent="0.35">
      <c r="A47" s="1">
        <v>46118</v>
      </c>
      <c r="B47" s="1">
        <v>46167</v>
      </c>
      <c r="C47" s="1">
        <v>46016</v>
      </c>
      <c r="D47" s="1">
        <v>45439</v>
      </c>
      <c r="E47" s="1">
        <v>45439</v>
      </c>
      <c r="F47" s="1">
        <v>45439</v>
      </c>
      <c r="I47" s="22"/>
    </row>
    <row r="48" spans="1:9" x14ac:dyDescent="0.35">
      <c r="A48" s="1">
        <v>46139</v>
      </c>
      <c r="B48" s="1">
        <v>46192</v>
      </c>
      <c r="C48" s="1">
        <v>46023</v>
      </c>
      <c r="D48" s="1">
        <v>45460</v>
      </c>
      <c r="E48" s="1">
        <v>45460</v>
      </c>
      <c r="F48" s="1">
        <v>45460</v>
      </c>
      <c r="I48" s="22"/>
    </row>
    <row r="49" spans="1:9" x14ac:dyDescent="0.35">
      <c r="A49" s="1">
        <v>46143</v>
      </c>
      <c r="B49" s="1">
        <v>46272</v>
      </c>
      <c r="C49" s="1">
        <v>46041</v>
      </c>
      <c r="D49" s="1">
        <v>45462</v>
      </c>
      <c r="E49" s="1">
        <v>45462</v>
      </c>
      <c r="F49" s="1">
        <v>45462</v>
      </c>
      <c r="I49" s="22"/>
    </row>
    <row r="50" spans="1:9" x14ac:dyDescent="0.35">
      <c r="A50" s="1">
        <v>46189</v>
      </c>
      <c r="B50" s="1">
        <v>46307</v>
      </c>
      <c r="C50" s="1">
        <v>46069</v>
      </c>
      <c r="D50" s="1">
        <v>45477</v>
      </c>
      <c r="E50" s="1">
        <v>45477</v>
      </c>
      <c r="F50" s="1">
        <v>45477</v>
      </c>
      <c r="I50" s="22"/>
    </row>
    <row r="51" spans="1:9" x14ac:dyDescent="0.35">
      <c r="A51" s="1">
        <v>46244</v>
      </c>
      <c r="B51" s="1">
        <v>46337</v>
      </c>
      <c r="C51" s="1">
        <v>46115</v>
      </c>
      <c r="D51" s="1">
        <v>45513</v>
      </c>
      <c r="E51" s="1">
        <v>45513</v>
      </c>
      <c r="F51" s="1">
        <v>45513</v>
      </c>
      <c r="I51" s="22"/>
    </row>
    <row r="52" spans="1:9" x14ac:dyDescent="0.35">
      <c r="A52" s="1">
        <v>46289</v>
      </c>
      <c r="B52" s="1">
        <v>46352</v>
      </c>
      <c r="C52" s="1">
        <v>46167</v>
      </c>
      <c r="D52" s="1">
        <v>45537</v>
      </c>
      <c r="E52" s="1">
        <v>45537</v>
      </c>
      <c r="F52" s="1">
        <v>45537</v>
      </c>
      <c r="I52" s="22"/>
    </row>
    <row r="53" spans="1:9" x14ac:dyDescent="0.35">
      <c r="A53" s="1">
        <v>46372</v>
      </c>
      <c r="B53" s="1">
        <v>46381</v>
      </c>
      <c r="C53" s="1">
        <v>46192</v>
      </c>
      <c r="D53" s="1">
        <v>45559</v>
      </c>
      <c r="E53" s="1">
        <v>45559</v>
      </c>
      <c r="F53" s="1">
        <v>45559</v>
      </c>
      <c r="I53" s="22"/>
    </row>
    <row r="54" spans="1:9" x14ac:dyDescent="0.35">
      <c r="A54" s="1">
        <v>46381</v>
      </c>
      <c r="B54" s="1">
        <v>46388</v>
      </c>
      <c r="C54" s="1">
        <v>46206</v>
      </c>
      <c r="D54" s="1">
        <v>45579</v>
      </c>
      <c r="E54" s="1">
        <v>45579</v>
      </c>
      <c r="F54" s="1">
        <v>45579</v>
      </c>
      <c r="I54" s="22"/>
    </row>
    <row r="55" spans="1:9" x14ac:dyDescent="0.35">
      <c r="A55" s="1">
        <v>46388</v>
      </c>
      <c r="B55" s="1">
        <v>46405</v>
      </c>
      <c r="C55" s="1">
        <v>46272</v>
      </c>
      <c r="D55" s="1">
        <v>45607</v>
      </c>
      <c r="E55" s="1">
        <v>45607</v>
      </c>
      <c r="F55" s="1">
        <v>45607</v>
      </c>
      <c r="I55" s="22"/>
    </row>
    <row r="56" spans="1:9" x14ac:dyDescent="0.35">
      <c r="A56" s="1">
        <v>46468</v>
      </c>
      <c r="B56" s="1">
        <v>46433</v>
      </c>
      <c r="C56" s="1">
        <v>46307</v>
      </c>
      <c r="D56" s="1">
        <v>45624</v>
      </c>
      <c r="E56" s="1">
        <v>45624</v>
      </c>
      <c r="F56" s="1">
        <v>45624</v>
      </c>
      <c r="I56" s="22"/>
    </row>
    <row r="57" spans="1:9" x14ac:dyDescent="0.35">
      <c r="A57" s="1">
        <v>46472</v>
      </c>
      <c r="B57" s="1">
        <v>46538</v>
      </c>
      <c r="C57" s="1">
        <v>46337</v>
      </c>
      <c r="D57" s="1">
        <v>45642</v>
      </c>
      <c r="E57" s="1">
        <v>45642</v>
      </c>
      <c r="F57" s="1">
        <v>45642</v>
      </c>
      <c r="I57" s="22"/>
    </row>
    <row r="58" spans="1:9" x14ac:dyDescent="0.35">
      <c r="A58" s="1">
        <v>46475</v>
      </c>
      <c r="B58" s="1">
        <v>46573</v>
      </c>
      <c r="C58" s="1">
        <v>46352</v>
      </c>
      <c r="D58" s="1">
        <v>45651</v>
      </c>
      <c r="E58" s="1">
        <v>45651</v>
      </c>
      <c r="F58" s="1">
        <v>45651</v>
      </c>
      <c r="I58" s="22"/>
    </row>
    <row r="59" spans="1:9" x14ac:dyDescent="0.35">
      <c r="A59" s="1">
        <v>46504</v>
      </c>
      <c r="B59" s="1">
        <v>46636</v>
      </c>
      <c r="C59" s="1">
        <v>46381</v>
      </c>
      <c r="D59" s="1">
        <v>45652</v>
      </c>
      <c r="E59" s="1">
        <v>45652</v>
      </c>
      <c r="F59" s="1">
        <v>45652</v>
      </c>
      <c r="I59" s="22"/>
    </row>
    <row r="60" spans="1:9" x14ac:dyDescent="0.35">
      <c r="A60" s="1">
        <v>46554</v>
      </c>
      <c r="B60" s="1">
        <v>46671</v>
      </c>
      <c r="C60" s="1">
        <v>46388</v>
      </c>
      <c r="D60" s="1">
        <v>45658</v>
      </c>
      <c r="E60" s="1">
        <v>45658</v>
      </c>
      <c r="F60" s="1">
        <v>45658</v>
      </c>
      <c r="I60" s="22"/>
    </row>
    <row r="61" spans="1:9" x14ac:dyDescent="0.35">
      <c r="A61" s="1">
        <v>46608</v>
      </c>
      <c r="B61" s="1">
        <v>46702</v>
      </c>
      <c r="C61" s="1">
        <v>46405</v>
      </c>
      <c r="D61" s="1">
        <v>45677</v>
      </c>
      <c r="E61" s="1">
        <v>45677</v>
      </c>
      <c r="F61" s="1">
        <v>45677</v>
      </c>
      <c r="I61" s="22"/>
    </row>
    <row r="62" spans="1:9" x14ac:dyDescent="0.35">
      <c r="A62" s="1">
        <v>46654</v>
      </c>
      <c r="B62" s="1">
        <v>46716</v>
      </c>
      <c r="C62" s="1">
        <v>46433</v>
      </c>
      <c r="D62" s="1">
        <v>45705</v>
      </c>
      <c r="E62" s="1">
        <v>45705</v>
      </c>
      <c r="F62" s="1">
        <v>45705</v>
      </c>
      <c r="I62" s="22"/>
    </row>
    <row r="63" spans="1:9" x14ac:dyDescent="0.35">
      <c r="A63" s="1">
        <v>46737</v>
      </c>
      <c r="B63" s="1">
        <v>46769</v>
      </c>
      <c r="C63" s="1">
        <v>46472</v>
      </c>
      <c r="D63" s="1">
        <v>45737</v>
      </c>
      <c r="E63" s="1">
        <v>45737</v>
      </c>
      <c r="F63" s="1">
        <v>45737</v>
      </c>
      <c r="I63" s="22"/>
    </row>
    <row r="64" spans="1:9" x14ac:dyDescent="0.35">
      <c r="A64" s="1">
        <v>46748</v>
      </c>
      <c r="B64" s="1">
        <v>46804</v>
      </c>
      <c r="C64" s="1">
        <v>46538</v>
      </c>
      <c r="D64" s="1">
        <v>45765</v>
      </c>
      <c r="E64" s="1">
        <v>45765</v>
      </c>
      <c r="F64" s="1">
        <v>45765</v>
      </c>
      <c r="I64" s="22"/>
    </row>
    <row r="65" spans="1:9" x14ac:dyDescent="0.35">
      <c r="A65" s="1">
        <v>46833</v>
      </c>
      <c r="B65" s="1">
        <v>46902</v>
      </c>
      <c r="C65" s="1">
        <v>46556</v>
      </c>
      <c r="D65" s="1">
        <v>45768</v>
      </c>
      <c r="E65" s="1">
        <v>45768</v>
      </c>
      <c r="F65" s="1">
        <v>45768</v>
      </c>
      <c r="I65" s="22"/>
    </row>
    <row r="66" spans="1:9" x14ac:dyDescent="0.35">
      <c r="A66" s="1">
        <v>46857</v>
      </c>
      <c r="B66" s="1">
        <v>46923</v>
      </c>
      <c r="C66" s="1">
        <v>46573</v>
      </c>
      <c r="D66" s="1">
        <v>45775</v>
      </c>
      <c r="E66" s="1">
        <v>45775</v>
      </c>
      <c r="F66" s="1">
        <v>45775</v>
      </c>
      <c r="I66" s="22"/>
    </row>
    <row r="67" spans="1:9" x14ac:dyDescent="0.35">
      <c r="A67" s="1">
        <v>46860</v>
      </c>
      <c r="B67" s="1">
        <v>46938</v>
      </c>
      <c r="C67" s="1">
        <v>46636</v>
      </c>
      <c r="D67" s="1">
        <v>45778</v>
      </c>
      <c r="E67" s="1">
        <v>45778</v>
      </c>
      <c r="F67" s="1">
        <v>45778</v>
      </c>
      <c r="I67" s="22"/>
    </row>
    <row r="68" spans="1:9" x14ac:dyDescent="0.35">
      <c r="A68" s="1">
        <v>46870</v>
      </c>
      <c r="B68" s="1">
        <v>47000</v>
      </c>
      <c r="C68" s="1">
        <v>46671</v>
      </c>
      <c r="D68" s="1">
        <v>45803</v>
      </c>
      <c r="E68" s="1">
        <v>45803</v>
      </c>
      <c r="F68" s="1">
        <v>45803</v>
      </c>
      <c r="I68" s="22"/>
    </row>
    <row r="69" spans="1:9" x14ac:dyDescent="0.35">
      <c r="A69" s="1">
        <v>46874</v>
      </c>
      <c r="B69" s="1">
        <v>47035</v>
      </c>
      <c r="C69" s="1">
        <v>46702</v>
      </c>
      <c r="D69" s="1">
        <v>45824</v>
      </c>
      <c r="E69" s="1">
        <v>45824</v>
      </c>
      <c r="F69" s="1">
        <v>45824</v>
      </c>
      <c r="I69" s="22"/>
    </row>
    <row r="70" spans="1:9" x14ac:dyDescent="0.35">
      <c r="A70" s="1">
        <v>46920</v>
      </c>
      <c r="B70" s="1">
        <v>47080</v>
      </c>
      <c r="C70" s="1">
        <v>46716</v>
      </c>
      <c r="D70" s="1">
        <v>45827</v>
      </c>
      <c r="E70" s="1">
        <v>45827</v>
      </c>
      <c r="F70" s="1">
        <v>45827</v>
      </c>
      <c r="I70" s="22"/>
    </row>
    <row r="71" spans="1:9" x14ac:dyDescent="0.35">
      <c r="A71" s="1">
        <v>46974</v>
      </c>
      <c r="B71" s="1">
        <v>47112</v>
      </c>
      <c r="C71" s="1">
        <v>46745</v>
      </c>
      <c r="D71" s="1">
        <v>45842</v>
      </c>
      <c r="E71" s="1">
        <v>45842</v>
      </c>
      <c r="F71" s="1">
        <v>45842</v>
      </c>
      <c r="I71" s="22"/>
    </row>
    <row r="72" spans="1:9" x14ac:dyDescent="0.35">
      <c r="A72" s="1">
        <v>47021</v>
      </c>
      <c r="B72" s="1">
        <v>47119</v>
      </c>
      <c r="C72" s="1">
        <v>46769</v>
      </c>
      <c r="D72" s="1">
        <v>45901</v>
      </c>
      <c r="E72" s="1">
        <v>45901</v>
      </c>
      <c r="F72" s="1">
        <v>45901</v>
      </c>
      <c r="I72" s="22"/>
    </row>
    <row r="73" spans="1:9" x14ac:dyDescent="0.35">
      <c r="A73" s="1">
        <v>47112</v>
      </c>
      <c r="B73" s="1">
        <v>47133</v>
      </c>
      <c r="C73" s="1">
        <v>46804</v>
      </c>
      <c r="D73" s="1">
        <v>45924</v>
      </c>
      <c r="E73" s="1">
        <v>45924</v>
      </c>
      <c r="F73" s="1">
        <v>45924</v>
      </c>
      <c r="I73" s="22"/>
    </row>
    <row r="74" spans="1:9" x14ac:dyDescent="0.35">
      <c r="A74" s="1">
        <v>47113</v>
      </c>
      <c r="B74" s="1">
        <v>47168</v>
      </c>
      <c r="C74" s="1">
        <v>46857</v>
      </c>
      <c r="D74" s="1">
        <v>45943</v>
      </c>
      <c r="E74" s="1">
        <v>45943</v>
      </c>
      <c r="F74" s="1">
        <v>45943</v>
      </c>
      <c r="I74" s="22"/>
    </row>
    <row r="75" spans="1:9" x14ac:dyDescent="0.35">
      <c r="A75" s="1">
        <v>47119</v>
      </c>
      <c r="B75" s="1">
        <v>47266</v>
      </c>
      <c r="C75" s="1">
        <v>46902</v>
      </c>
      <c r="D75" s="1">
        <v>45972</v>
      </c>
      <c r="E75" s="1">
        <v>45972</v>
      </c>
      <c r="F75" s="1">
        <v>45972</v>
      </c>
      <c r="I75" s="22"/>
    </row>
    <row r="76" spans="1:9" x14ac:dyDescent="0.35">
      <c r="A76" s="1">
        <v>47198</v>
      </c>
      <c r="B76" s="1">
        <v>47288</v>
      </c>
      <c r="C76" s="1">
        <v>46923</v>
      </c>
      <c r="D76" s="1">
        <v>45988</v>
      </c>
      <c r="E76" s="1">
        <v>45988</v>
      </c>
      <c r="F76" s="1">
        <v>45988</v>
      </c>
      <c r="I76" s="22"/>
    </row>
    <row r="77" spans="1:9" x14ac:dyDescent="0.35">
      <c r="A77" s="1">
        <v>47207</v>
      </c>
      <c r="B77" s="1">
        <v>47303</v>
      </c>
      <c r="C77" s="1">
        <v>46938</v>
      </c>
      <c r="D77" s="1">
        <v>46007</v>
      </c>
      <c r="E77" s="1">
        <v>46007</v>
      </c>
      <c r="F77" s="1">
        <v>46007</v>
      </c>
      <c r="I77" s="22"/>
    </row>
    <row r="78" spans="1:9" x14ac:dyDescent="0.35">
      <c r="A78" s="1">
        <v>47210</v>
      </c>
      <c r="B78" s="1">
        <v>47364</v>
      </c>
      <c r="C78" s="1">
        <v>47000</v>
      </c>
      <c r="D78" s="1">
        <v>46016</v>
      </c>
      <c r="E78" s="1">
        <v>46016</v>
      </c>
      <c r="F78" s="1">
        <v>46016</v>
      </c>
      <c r="I78" s="22"/>
    </row>
    <row r="79" spans="1:9" x14ac:dyDescent="0.35">
      <c r="A79" s="1">
        <v>47235</v>
      </c>
      <c r="B79" s="1">
        <v>47399</v>
      </c>
      <c r="C79" s="1">
        <v>47035</v>
      </c>
      <c r="D79" s="1">
        <v>46017</v>
      </c>
      <c r="E79" s="1">
        <v>46017</v>
      </c>
      <c r="F79" s="1">
        <v>46017</v>
      </c>
      <c r="I79" s="22"/>
    </row>
    <row r="80" spans="1:9" x14ac:dyDescent="0.35">
      <c r="A80" s="1">
        <v>47239</v>
      </c>
      <c r="B80" s="1">
        <v>47434</v>
      </c>
      <c r="C80" s="1">
        <v>47080</v>
      </c>
      <c r="D80" s="1">
        <v>46023</v>
      </c>
      <c r="E80" s="1">
        <v>46023</v>
      </c>
      <c r="F80" s="1">
        <v>46023</v>
      </c>
      <c r="I80" s="22"/>
    </row>
    <row r="81" spans="1:9" x14ac:dyDescent="0.35">
      <c r="A81" s="1">
        <v>47339</v>
      </c>
      <c r="B81" s="1">
        <v>47444</v>
      </c>
      <c r="C81" s="1">
        <v>47112</v>
      </c>
      <c r="D81" s="1">
        <v>46041</v>
      </c>
      <c r="E81" s="1">
        <v>46041</v>
      </c>
      <c r="F81" s="1">
        <v>46041</v>
      </c>
      <c r="I81" s="22"/>
    </row>
    <row r="82" spans="1:9" x14ac:dyDescent="0.35">
      <c r="A82" s="1">
        <v>47385</v>
      </c>
      <c r="B82" s="1">
        <v>47477</v>
      </c>
      <c r="C82" s="1">
        <v>47119</v>
      </c>
      <c r="D82" s="1">
        <v>46069</v>
      </c>
      <c r="E82" s="1">
        <v>46069</v>
      </c>
      <c r="F82" s="1">
        <v>46069</v>
      </c>
      <c r="I82" s="22"/>
    </row>
    <row r="83" spans="1:9" x14ac:dyDescent="0.35">
      <c r="A83" s="1">
        <v>47469</v>
      </c>
      <c r="B83" s="1">
        <v>47484</v>
      </c>
      <c r="C83" s="1">
        <v>47133</v>
      </c>
      <c r="D83" s="1">
        <v>46115</v>
      </c>
      <c r="E83" s="1">
        <v>46115</v>
      </c>
      <c r="F83" s="1">
        <v>46115</v>
      </c>
      <c r="I83" s="22"/>
    </row>
    <row r="84" spans="1:9" x14ac:dyDescent="0.35">
      <c r="A84" s="1">
        <v>47477</v>
      </c>
      <c r="B84" s="1">
        <v>47504</v>
      </c>
      <c r="C84" s="1">
        <v>47168</v>
      </c>
      <c r="D84" s="1">
        <v>46118</v>
      </c>
      <c r="E84" s="1">
        <v>46118</v>
      </c>
      <c r="F84" s="1">
        <v>46118</v>
      </c>
      <c r="I84" s="22"/>
    </row>
    <row r="85" spans="1:9" x14ac:dyDescent="0.35">
      <c r="A85" s="1">
        <v>47478</v>
      </c>
      <c r="B85" s="1">
        <v>47532</v>
      </c>
      <c r="C85" s="1">
        <v>47207</v>
      </c>
      <c r="D85" s="1">
        <v>46139</v>
      </c>
      <c r="E85" s="1">
        <v>46139</v>
      </c>
      <c r="F85" s="1">
        <v>46139</v>
      </c>
      <c r="I85" s="22"/>
    </row>
    <row r="86" spans="1:9" x14ac:dyDescent="0.35">
      <c r="A86" s="1">
        <v>47484</v>
      </c>
      <c r="B86" s="1">
        <v>47630</v>
      </c>
      <c r="C86" s="1">
        <v>47266</v>
      </c>
      <c r="D86" s="1">
        <v>46143</v>
      </c>
      <c r="E86" s="1">
        <v>46143</v>
      </c>
      <c r="F86" s="1">
        <v>46143</v>
      </c>
      <c r="I86" s="22"/>
    </row>
    <row r="87" spans="1:9" x14ac:dyDescent="0.35">
      <c r="A87" s="1">
        <v>47563</v>
      </c>
      <c r="B87" s="1">
        <v>47653</v>
      </c>
      <c r="C87" s="1">
        <v>47288</v>
      </c>
      <c r="D87" s="1">
        <v>46167</v>
      </c>
      <c r="E87" s="1">
        <v>46167</v>
      </c>
      <c r="F87" s="1">
        <v>46167</v>
      </c>
      <c r="I87" s="22"/>
    </row>
    <row r="88" spans="1:9" x14ac:dyDescent="0.35">
      <c r="A88" s="1">
        <v>47592</v>
      </c>
      <c r="B88" s="1">
        <v>47668</v>
      </c>
      <c r="C88" s="1">
        <v>47303</v>
      </c>
      <c r="D88" s="1">
        <v>46189</v>
      </c>
      <c r="E88" s="1">
        <v>46189</v>
      </c>
      <c r="F88" s="1">
        <v>46189</v>
      </c>
      <c r="I88" s="22"/>
    </row>
    <row r="89" spans="1:9" x14ac:dyDescent="0.35">
      <c r="A89" s="1">
        <v>47595</v>
      </c>
      <c r="B89" s="1">
        <v>47728</v>
      </c>
      <c r="C89" s="1">
        <v>47364</v>
      </c>
      <c r="D89" s="1">
        <v>46192</v>
      </c>
      <c r="E89" s="1">
        <v>46192</v>
      </c>
      <c r="F89" s="1">
        <v>46192</v>
      </c>
      <c r="I89" s="22"/>
    </row>
    <row r="90" spans="1:9" x14ac:dyDescent="0.35">
      <c r="A90" s="1">
        <v>47604</v>
      </c>
      <c r="B90" s="1">
        <v>47770</v>
      </c>
      <c r="C90" s="1">
        <v>47399</v>
      </c>
      <c r="D90" s="1">
        <v>46244</v>
      </c>
      <c r="E90" s="1">
        <v>46206</v>
      </c>
      <c r="F90" s="1">
        <v>46206</v>
      </c>
      <c r="I90" s="22"/>
    </row>
    <row r="91" spans="1:9" x14ac:dyDescent="0.35">
      <c r="A91" s="1">
        <v>47651</v>
      </c>
      <c r="B91" s="1">
        <v>47798</v>
      </c>
      <c r="C91" s="1">
        <v>47434</v>
      </c>
      <c r="D91" s="1">
        <v>46272</v>
      </c>
      <c r="E91" s="1">
        <v>46244</v>
      </c>
      <c r="F91" s="1">
        <v>46244</v>
      </c>
      <c r="I91" s="22"/>
    </row>
    <row r="92" spans="1:9" x14ac:dyDescent="0.35">
      <c r="A92" s="1">
        <v>47704</v>
      </c>
      <c r="B92" s="1">
        <v>47815</v>
      </c>
      <c r="C92" s="1">
        <v>47444</v>
      </c>
      <c r="D92" s="1">
        <v>46289</v>
      </c>
      <c r="E92" s="1">
        <v>46272</v>
      </c>
      <c r="F92" s="1">
        <v>46272</v>
      </c>
      <c r="I92" s="22"/>
    </row>
    <row r="93" spans="1:9" x14ac:dyDescent="0.35">
      <c r="A93" s="1">
        <v>47750</v>
      </c>
      <c r="B93" s="1">
        <v>47842</v>
      </c>
      <c r="C93" s="1">
        <v>47477</v>
      </c>
      <c r="D93" s="1">
        <v>46307</v>
      </c>
      <c r="E93" s="1">
        <v>46289</v>
      </c>
      <c r="F93" s="1">
        <v>46289</v>
      </c>
      <c r="I93" s="22"/>
    </row>
    <row r="94" spans="1:9" x14ac:dyDescent="0.35">
      <c r="A94" s="1">
        <v>47833</v>
      </c>
      <c r="B94" s="1">
        <v>47849</v>
      </c>
      <c r="C94" s="1">
        <v>47484</v>
      </c>
      <c r="D94" s="1">
        <v>46337</v>
      </c>
      <c r="E94" s="1">
        <v>46307</v>
      </c>
      <c r="F94" s="1">
        <v>46307</v>
      </c>
      <c r="I94" s="22"/>
    </row>
    <row r="95" spans="1:9" x14ac:dyDescent="0.35">
      <c r="A95" s="1">
        <v>47842</v>
      </c>
      <c r="B95" s="1">
        <v>47868</v>
      </c>
      <c r="C95" s="1">
        <v>47504</v>
      </c>
      <c r="D95" s="1">
        <v>46352</v>
      </c>
      <c r="E95" s="1">
        <v>46337</v>
      </c>
      <c r="F95" s="1">
        <v>46337</v>
      </c>
      <c r="I95" s="22"/>
    </row>
    <row r="96" spans="1:9" x14ac:dyDescent="0.35">
      <c r="A96" s="1">
        <v>47843</v>
      </c>
      <c r="B96" s="1">
        <v>47896</v>
      </c>
      <c r="C96" s="1">
        <v>47532</v>
      </c>
      <c r="D96" s="1">
        <v>46372</v>
      </c>
      <c r="E96" s="1">
        <v>46352</v>
      </c>
      <c r="F96" s="1">
        <v>46352</v>
      </c>
      <c r="I96" s="22"/>
    </row>
    <row r="97" spans="1:9" x14ac:dyDescent="0.35">
      <c r="A97" s="1">
        <v>47849</v>
      </c>
      <c r="B97" s="1">
        <v>47994</v>
      </c>
      <c r="C97" s="1">
        <v>47592</v>
      </c>
      <c r="D97" s="1">
        <v>46381</v>
      </c>
      <c r="E97" s="1">
        <v>46372</v>
      </c>
      <c r="F97" s="1">
        <v>46372</v>
      </c>
      <c r="I97" s="22"/>
    </row>
    <row r="98" spans="1:9" x14ac:dyDescent="0.35">
      <c r="A98" s="1">
        <v>47928</v>
      </c>
      <c r="B98" s="1">
        <v>48018</v>
      </c>
      <c r="C98" s="1">
        <v>47630</v>
      </c>
      <c r="D98" s="1">
        <v>46388</v>
      </c>
      <c r="E98" s="1">
        <v>46381</v>
      </c>
      <c r="F98" s="1">
        <v>46381</v>
      </c>
      <c r="I98" s="22"/>
    </row>
    <row r="99" spans="1:9" x14ac:dyDescent="0.35">
      <c r="A99" s="1">
        <v>47949</v>
      </c>
      <c r="B99" s="1">
        <v>48033</v>
      </c>
      <c r="C99" s="1">
        <v>47653</v>
      </c>
      <c r="D99" s="1">
        <v>46405</v>
      </c>
      <c r="E99" s="1">
        <v>46388</v>
      </c>
      <c r="F99" s="1">
        <v>46388</v>
      </c>
      <c r="I99" s="22"/>
    </row>
    <row r="100" spans="1:9" x14ac:dyDescent="0.35">
      <c r="A100" s="1">
        <v>47952</v>
      </c>
      <c r="B100" s="1">
        <v>48092</v>
      </c>
      <c r="C100" s="1">
        <v>47668</v>
      </c>
      <c r="D100" s="1">
        <v>46433</v>
      </c>
      <c r="E100" s="1">
        <v>46405</v>
      </c>
      <c r="F100" s="1">
        <v>46405</v>
      </c>
      <c r="I100" s="22"/>
    </row>
    <row r="101" spans="1:9" x14ac:dyDescent="0.35">
      <c r="A101" s="1">
        <v>47966</v>
      </c>
      <c r="B101" s="1">
        <v>48134</v>
      </c>
      <c r="C101" s="1">
        <v>47728</v>
      </c>
      <c r="D101" s="1">
        <v>46468</v>
      </c>
      <c r="E101" s="1">
        <v>46433</v>
      </c>
      <c r="F101" s="1">
        <v>46433</v>
      </c>
      <c r="I101" s="22"/>
    </row>
    <row r="102" spans="1:9" x14ac:dyDescent="0.35">
      <c r="A102" s="1">
        <v>47969</v>
      </c>
      <c r="B102" s="1">
        <v>48163</v>
      </c>
      <c r="C102" s="1">
        <v>47770</v>
      </c>
      <c r="D102" s="1">
        <v>46472</v>
      </c>
      <c r="E102" s="1">
        <v>46468</v>
      </c>
      <c r="F102" s="1">
        <v>46468</v>
      </c>
      <c r="I102" s="22"/>
    </row>
    <row r="103" spans="1:9" x14ac:dyDescent="0.35">
      <c r="A103" s="1">
        <v>48015</v>
      </c>
      <c r="B103" s="1">
        <v>48179</v>
      </c>
      <c r="C103" s="1">
        <v>47798</v>
      </c>
      <c r="D103" s="1">
        <v>46475</v>
      </c>
      <c r="E103" s="1">
        <v>46472</v>
      </c>
      <c r="F103" s="1">
        <v>46472</v>
      </c>
      <c r="I103" s="22"/>
    </row>
    <row r="104" spans="1:9" x14ac:dyDescent="0.35">
      <c r="A104" s="1">
        <v>48115</v>
      </c>
      <c r="B104" s="1">
        <v>48207</v>
      </c>
      <c r="C104" s="1">
        <v>47815</v>
      </c>
      <c r="D104" s="1">
        <v>46504</v>
      </c>
      <c r="E104" s="1">
        <v>46475</v>
      </c>
      <c r="F104" s="1">
        <v>46475</v>
      </c>
      <c r="I104" s="22"/>
    </row>
    <row r="105" spans="1:9" x14ac:dyDescent="0.35">
      <c r="A105" s="1">
        <v>48198</v>
      </c>
      <c r="B105" s="1">
        <v>48214</v>
      </c>
      <c r="C105" s="1">
        <v>47842</v>
      </c>
      <c r="D105" s="1">
        <v>46538</v>
      </c>
      <c r="E105" s="1">
        <v>46504</v>
      </c>
      <c r="F105" s="1">
        <v>46504</v>
      </c>
      <c r="I105" s="22"/>
    </row>
    <row r="106" spans="1:9" x14ac:dyDescent="0.35">
      <c r="A106" s="1">
        <v>48207</v>
      </c>
      <c r="C106" s="1">
        <v>47849</v>
      </c>
      <c r="D106" s="1">
        <v>46554</v>
      </c>
      <c r="E106" s="1">
        <v>46538</v>
      </c>
      <c r="F106" s="1">
        <v>46538</v>
      </c>
      <c r="I106" s="22"/>
    </row>
    <row r="107" spans="1:9" x14ac:dyDescent="0.35">
      <c r="A107" s="1">
        <v>48208</v>
      </c>
      <c r="C107" s="1">
        <v>47868</v>
      </c>
      <c r="D107" s="1">
        <v>46573</v>
      </c>
      <c r="E107" s="1">
        <v>46554</v>
      </c>
      <c r="F107" s="1">
        <v>46554</v>
      </c>
      <c r="I107" s="22"/>
    </row>
    <row r="108" spans="1:9" x14ac:dyDescent="0.35">
      <c r="A108" s="1">
        <v>48214</v>
      </c>
      <c r="C108" s="1">
        <v>47896</v>
      </c>
      <c r="D108" s="1">
        <v>46608</v>
      </c>
      <c r="E108" s="1">
        <v>46556</v>
      </c>
      <c r="F108" s="1">
        <v>46556</v>
      </c>
      <c r="I108" s="22"/>
    </row>
    <row r="109" spans="1:9" x14ac:dyDescent="0.35">
      <c r="C109" s="1">
        <v>47949</v>
      </c>
      <c r="D109" s="1">
        <v>46636</v>
      </c>
      <c r="E109" s="1">
        <v>46573</v>
      </c>
      <c r="F109" s="1">
        <v>46573</v>
      </c>
      <c r="I109" s="22"/>
    </row>
    <row r="110" spans="1:9" x14ac:dyDescent="0.35">
      <c r="C110" s="1">
        <v>47994</v>
      </c>
      <c r="D110" s="1">
        <v>46654</v>
      </c>
      <c r="E110" s="1">
        <v>46608</v>
      </c>
      <c r="F110" s="1">
        <v>46608</v>
      </c>
      <c r="I110" s="22"/>
    </row>
    <row r="111" spans="1:9" x14ac:dyDescent="0.35">
      <c r="C111" s="1">
        <v>48018</v>
      </c>
      <c r="D111" s="1">
        <v>46671</v>
      </c>
      <c r="E111" s="1">
        <v>46636</v>
      </c>
      <c r="F111" s="1">
        <v>46636</v>
      </c>
      <c r="I111" s="22"/>
    </row>
    <row r="112" spans="1:9" x14ac:dyDescent="0.35">
      <c r="C112" s="1">
        <v>48033</v>
      </c>
      <c r="D112" s="1">
        <v>46702</v>
      </c>
      <c r="E112" s="1">
        <v>46654</v>
      </c>
      <c r="F112" s="1">
        <v>46654</v>
      </c>
      <c r="I112" s="22"/>
    </row>
    <row r="113" spans="3:9" x14ac:dyDescent="0.35">
      <c r="C113" s="1">
        <v>48092</v>
      </c>
      <c r="D113" s="1">
        <v>46716</v>
      </c>
      <c r="E113" s="1">
        <v>46671</v>
      </c>
      <c r="F113" s="1">
        <v>46671</v>
      </c>
      <c r="I113" s="22"/>
    </row>
    <row r="114" spans="3:9" x14ac:dyDescent="0.35">
      <c r="C114" s="1">
        <v>48134</v>
      </c>
      <c r="D114" s="1">
        <v>46737</v>
      </c>
      <c r="E114" s="1">
        <v>46702</v>
      </c>
      <c r="F114" s="1">
        <v>46702</v>
      </c>
      <c r="I114" s="22"/>
    </row>
    <row r="115" spans="3:9" x14ac:dyDescent="0.35">
      <c r="C115" s="1">
        <v>48163</v>
      </c>
      <c r="D115" s="1">
        <v>46748</v>
      </c>
      <c r="E115" s="1">
        <v>46716</v>
      </c>
      <c r="F115" s="1">
        <v>46716</v>
      </c>
      <c r="I115" s="22"/>
    </row>
    <row r="116" spans="3:9" x14ac:dyDescent="0.35">
      <c r="C116" s="1">
        <v>48179</v>
      </c>
      <c r="D116" s="1">
        <v>46769</v>
      </c>
      <c r="E116" s="1">
        <v>46737</v>
      </c>
      <c r="F116" s="1">
        <v>46737</v>
      </c>
      <c r="I116" s="22"/>
    </row>
    <row r="117" spans="3:9" x14ac:dyDescent="0.35">
      <c r="C117" s="1">
        <v>48207</v>
      </c>
      <c r="D117" s="1">
        <v>46804</v>
      </c>
      <c r="E117" s="1">
        <v>46745</v>
      </c>
      <c r="F117" s="1">
        <v>46745</v>
      </c>
      <c r="I117" s="22"/>
    </row>
    <row r="118" spans="3:9" x14ac:dyDescent="0.35">
      <c r="C118" s="1">
        <v>48214</v>
      </c>
      <c r="D118" s="1">
        <v>46833</v>
      </c>
      <c r="E118" s="1">
        <v>46748</v>
      </c>
      <c r="F118" s="1">
        <v>46748</v>
      </c>
      <c r="I118" s="22"/>
    </row>
    <row r="119" spans="3:9" x14ac:dyDescent="0.35">
      <c r="D119" s="1">
        <v>46857</v>
      </c>
      <c r="E119" s="1">
        <v>46769</v>
      </c>
      <c r="F119" s="1">
        <v>46769</v>
      </c>
      <c r="I119" s="22"/>
    </row>
    <row r="120" spans="3:9" x14ac:dyDescent="0.35">
      <c r="D120" s="1">
        <v>46860</v>
      </c>
      <c r="E120" s="1">
        <v>46804</v>
      </c>
      <c r="F120" s="1">
        <v>46804</v>
      </c>
      <c r="I120" s="22"/>
    </row>
    <row r="121" spans="3:9" x14ac:dyDescent="0.35">
      <c r="D121" s="1">
        <v>46870</v>
      </c>
      <c r="E121" s="1">
        <v>46833</v>
      </c>
      <c r="F121" s="1">
        <v>46833</v>
      </c>
      <c r="I121" s="22"/>
    </row>
    <row r="122" spans="3:9" x14ac:dyDescent="0.35">
      <c r="D122" s="1">
        <v>46874</v>
      </c>
      <c r="E122" s="1">
        <v>46857</v>
      </c>
      <c r="F122" s="1">
        <v>46857</v>
      </c>
      <c r="I122" s="22"/>
    </row>
    <row r="123" spans="3:9" x14ac:dyDescent="0.35">
      <c r="D123" s="1">
        <v>46902</v>
      </c>
      <c r="E123" s="1">
        <v>46860</v>
      </c>
      <c r="F123" s="1">
        <v>46860</v>
      </c>
      <c r="I123" s="22"/>
    </row>
    <row r="124" spans="3:9" x14ac:dyDescent="0.35">
      <c r="D124" s="1">
        <v>46920</v>
      </c>
      <c r="E124" s="1">
        <v>46870</v>
      </c>
      <c r="F124" s="1">
        <v>46870</v>
      </c>
      <c r="I124" s="22"/>
    </row>
    <row r="125" spans="3:9" x14ac:dyDescent="0.35">
      <c r="D125" s="1">
        <v>46923</v>
      </c>
      <c r="E125" s="1">
        <v>46874</v>
      </c>
      <c r="F125" s="1">
        <v>46874</v>
      </c>
      <c r="I125" s="22"/>
    </row>
    <row r="126" spans="3:9" x14ac:dyDescent="0.35">
      <c r="D126" s="1">
        <v>46938</v>
      </c>
      <c r="E126" s="1">
        <v>46902</v>
      </c>
      <c r="F126" s="1">
        <v>46902</v>
      </c>
      <c r="I126" s="22"/>
    </row>
    <row r="127" spans="3:9" x14ac:dyDescent="0.35">
      <c r="D127" s="1">
        <v>46974</v>
      </c>
      <c r="E127" s="1">
        <v>46920</v>
      </c>
      <c r="F127" s="1">
        <v>46920</v>
      </c>
      <c r="I127" s="22"/>
    </row>
    <row r="128" spans="3:9" x14ac:dyDescent="0.35">
      <c r="D128" s="1">
        <v>47000</v>
      </c>
      <c r="E128" s="1">
        <v>46923</v>
      </c>
      <c r="F128" s="1">
        <v>46923</v>
      </c>
      <c r="I128" s="22"/>
    </row>
    <row r="129" spans="4:9" x14ac:dyDescent="0.35">
      <c r="D129" s="1">
        <v>47021</v>
      </c>
      <c r="E129" s="1">
        <v>46938</v>
      </c>
      <c r="F129" s="1">
        <v>46938</v>
      </c>
      <c r="I129" s="22"/>
    </row>
    <row r="130" spans="4:9" x14ac:dyDescent="0.35">
      <c r="D130" s="1">
        <v>47035</v>
      </c>
      <c r="E130" s="1">
        <v>46974</v>
      </c>
      <c r="F130" s="1">
        <v>46974</v>
      </c>
      <c r="I130" s="22"/>
    </row>
    <row r="131" spans="4:9" x14ac:dyDescent="0.35">
      <c r="D131" s="1">
        <v>47080</v>
      </c>
      <c r="E131" s="1">
        <v>47000</v>
      </c>
      <c r="F131" s="1">
        <v>47000</v>
      </c>
      <c r="I131" s="22"/>
    </row>
    <row r="132" spans="4:9" x14ac:dyDescent="0.35">
      <c r="D132" s="1">
        <v>47112</v>
      </c>
      <c r="E132" s="1">
        <v>47021</v>
      </c>
      <c r="F132" s="1">
        <v>47021</v>
      </c>
      <c r="I132" s="22"/>
    </row>
    <row r="133" spans="4:9" x14ac:dyDescent="0.35">
      <c r="D133" s="1">
        <v>47113</v>
      </c>
      <c r="E133" s="1">
        <v>47035</v>
      </c>
      <c r="F133" s="1">
        <v>47035</v>
      </c>
      <c r="I133" s="22"/>
    </row>
    <row r="134" spans="4:9" x14ac:dyDescent="0.35">
      <c r="D134" s="1">
        <v>47119</v>
      </c>
      <c r="E134" s="1">
        <v>47080</v>
      </c>
      <c r="F134" s="1">
        <v>47080</v>
      </c>
      <c r="I134" s="22"/>
    </row>
    <row r="135" spans="4:9" x14ac:dyDescent="0.35">
      <c r="D135" s="1">
        <v>47133</v>
      </c>
      <c r="E135" s="1">
        <v>47112</v>
      </c>
      <c r="F135" s="1">
        <v>47112</v>
      </c>
      <c r="I135" s="22"/>
    </row>
    <row r="136" spans="4:9" x14ac:dyDescent="0.35">
      <c r="D136" s="1">
        <v>47168</v>
      </c>
      <c r="E136" s="1">
        <v>47113</v>
      </c>
      <c r="F136" s="1">
        <v>47113</v>
      </c>
      <c r="I136" s="22"/>
    </row>
    <row r="137" spans="4:9" x14ac:dyDescent="0.35">
      <c r="D137" s="1">
        <v>47198</v>
      </c>
      <c r="E137" s="1">
        <v>47119</v>
      </c>
      <c r="F137" s="1">
        <v>47119</v>
      </c>
      <c r="I137" s="22"/>
    </row>
    <row r="138" spans="4:9" x14ac:dyDescent="0.35">
      <c r="D138" s="1">
        <v>47207</v>
      </c>
      <c r="E138" s="1">
        <v>47133</v>
      </c>
      <c r="F138" s="1">
        <v>47133</v>
      </c>
      <c r="I138" s="22"/>
    </row>
    <row r="139" spans="4:9" x14ac:dyDescent="0.35">
      <c r="D139" s="1">
        <v>47210</v>
      </c>
      <c r="E139" s="1">
        <v>47168</v>
      </c>
      <c r="F139" s="1">
        <v>47168</v>
      </c>
      <c r="I139" s="22"/>
    </row>
    <row r="140" spans="4:9" x14ac:dyDescent="0.35">
      <c r="D140" s="1">
        <v>47235</v>
      </c>
      <c r="E140" s="1">
        <v>47198</v>
      </c>
      <c r="F140" s="1">
        <v>47198</v>
      </c>
      <c r="I140" s="22"/>
    </row>
    <row r="141" spans="4:9" x14ac:dyDescent="0.35">
      <c r="D141" s="1">
        <v>47239</v>
      </c>
      <c r="E141" s="1">
        <v>47207</v>
      </c>
      <c r="F141" s="1">
        <v>47207</v>
      </c>
      <c r="I141" s="22"/>
    </row>
    <row r="142" spans="4:9" x14ac:dyDescent="0.35">
      <c r="D142" s="1">
        <v>47266</v>
      </c>
      <c r="E142" s="1">
        <v>47210</v>
      </c>
      <c r="F142" s="1">
        <v>47210</v>
      </c>
      <c r="I142" s="22"/>
    </row>
    <row r="143" spans="4:9" x14ac:dyDescent="0.35">
      <c r="D143" s="1">
        <v>47288</v>
      </c>
      <c r="E143" s="1">
        <v>47235</v>
      </c>
      <c r="F143" s="1">
        <v>47235</v>
      </c>
      <c r="I143" s="22"/>
    </row>
    <row r="144" spans="4:9" x14ac:dyDescent="0.35">
      <c r="D144" s="1">
        <v>47303</v>
      </c>
      <c r="E144" s="1">
        <v>47239</v>
      </c>
      <c r="F144" s="1">
        <v>47239</v>
      </c>
      <c r="I144" s="22"/>
    </row>
    <row r="145" spans="4:9" x14ac:dyDescent="0.35">
      <c r="D145" s="1">
        <v>47339</v>
      </c>
      <c r="E145" s="1">
        <v>47266</v>
      </c>
      <c r="F145" s="1">
        <v>47266</v>
      </c>
      <c r="I145" s="22"/>
    </row>
    <row r="146" spans="4:9" x14ac:dyDescent="0.35">
      <c r="D146" s="1">
        <v>47364</v>
      </c>
      <c r="E146" s="1">
        <v>47288</v>
      </c>
      <c r="F146" s="1">
        <v>47288</v>
      </c>
      <c r="I146" s="22"/>
    </row>
    <row r="147" spans="4:9" x14ac:dyDescent="0.35">
      <c r="D147" s="1">
        <v>47385</v>
      </c>
      <c r="E147" s="1">
        <v>47303</v>
      </c>
      <c r="F147" s="1">
        <v>47303</v>
      </c>
      <c r="I147" s="22"/>
    </row>
    <row r="148" spans="4:9" x14ac:dyDescent="0.35">
      <c r="D148" s="1">
        <v>47399</v>
      </c>
      <c r="E148" s="1">
        <v>47339</v>
      </c>
      <c r="F148" s="1">
        <v>47339</v>
      </c>
      <c r="I148" s="22"/>
    </row>
    <row r="149" spans="4:9" x14ac:dyDescent="0.35">
      <c r="D149" s="1">
        <v>47434</v>
      </c>
      <c r="E149" s="1">
        <v>47364</v>
      </c>
      <c r="F149" s="1">
        <v>47364</v>
      </c>
      <c r="I149" s="22"/>
    </row>
    <row r="150" spans="4:9" x14ac:dyDescent="0.35">
      <c r="D150" s="1">
        <v>47444</v>
      </c>
      <c r="E150" s="1">
        <v>47385</v>
      </c>
      <c r="F150" s="1">
        <v>47385</v>
      </c>
      <c r="I150" s="22"/>
    </row>
    <row r="151" spans="4:9" x14ac:dyDescent="0.35">
      <c r="D151" s="1">
        <v>47469</v>
      </c>
      <c r="E151" s="1">
        <v>47399</v>
      </c>
      <c r="F151" s="1">
        <v>47399</v>
      </c>
      <c r="I151" s="22"/>
    </row>
    <row r="152" spans="4:9" x14ac:dyDescent="0.35">
      <c r="D152" s="1">
        <v>47477</v>
      </c>
      <c r="E152" s="1">
        <v>47434</v>
      </c>
      <c r="F152" s="1">
        <v>47434</v>
      </c>
      <c r="I152" s="22"/>
    </row>
    <row r="153" spans="4:9" x14ac:dyDescent="0.35">
      <c r="D153" s="1">
        <v>47478</v>
      </c>
      <c r="E153" s="1">
        <v>47444</v>
      </c>
      <c r="F153" s="1">
        <v>47444</v>
      </c>
      <c r="I153" s="22"/>
    </row>
    <row r="154" spans="4:9" x14ac:dyDescent="0.35">
      <c r="D154" s="1">
        <v>47484</v>
      </c>
      <c r="E154" s="1">
        <v>47469</v>
      </c>
      <c r="F154" s="1">
        <v>47469</v>
      </c>
      <c r="I154" s="22"/>
    </row>
    <row r="155" spans="4:9" x14ac:dyDescent="0.35">
      <c r="D155" s="1">
        <v>47504</v>
      </c>
      <c r="E155" s="1">
        <v>47477</v>
      </c>
      <c r="F155" s="1">
        <v>47477</v>
      </c>
      <c r="I155" s="22"/>
    </row>
    <row r="156" spans="4:9" x14ac:dyDescent="0.35">
      <c r="D156" s="1">
        <v>47532</v>
      </c>
      <c r="E156" s="1">
        <v>47478</v>
      </c>
      <c r="F156" s="1">
        <v>47478</v>
      </c>
      <c r="I156" s="22"/>
    </row>
    <row r="157" spans="4:9" x14ac:dyDescent="0.35">
      <c r="D157" s="1">
        <v>47563</v>
      </c>
      <c r="E157" s="1">
        <v>47484</v>
      </c>
      <c r="F157" s="1">
        <v>47484</v>
      </c>
      <c r="I157" s="22"/>
    </row>
    <row r="158" spans="4:9" x14ac:dyDescent="0.35">
      <c r="D158" s="1">
        <v>47592</v>
      </c>
      <c r="E158" s="1">
        <v>47504</v>
      </c>
      <c r="F158" s="1">
        <v>47504</v>
      </c>
      <c r="I158" s="22"/>
    </row>
    <row r="159" spans="4:9" x14ac:dyDescent="0.35">
      <c r="D159" s="1">
        <v>47595</v>
      </c>
      <c r="E159" s="1">
        <v>47532</v>
      </c>
      <c r="F159" s="1">
        <v>47532</v>
      </c>
      <c r="I159" s="22"/>
    </row>
    <row r="160" spans="4:9" x14ac:dyDescent="0.35">
      <c r="D160" s="1">
        <v>47604</v>
      </c>
      <c r="E160" s="1">
        <v>47563</v>
      </c>
      <c r="F160" s="1">
        <v>47563</v>
      </c>
      <c r="I160" s="22"/>
    </row>
    <row r="161" spans="4:9" x14ac:dyDescent="0.35">
      <c r="D161" s="1">
        <v>47630</v>
      </c>
      <c r="E161" s="1">
        <v>47592</v>
      </c>
      <c r="F161" s="1">
        <v>47592</v>
      </c>
      <c r="I161" s="22"/>
    </row>
    <row r="162" spans="4:9" x14ac:dyDescent="0.35">
      <c r="D162" s="1">
        <v>47651</v>
      </c>
      <c r="E162" s="1">
        <v>47595</v>
      </c>
      <c r="F162" s="1">
        <v>47595</v>
      </c>
      <c r="I162" s="22"/>
    </row>
    <row r="163" spans="4:9" x14ac:dyDescent="0.35">
      <c r="D163" s="1">
        <v>47653</v>
      </c>
      <c r="E163" s="1">
        <v>47604</v>
      </c>
      <c r="F163" s="1">
        <v>47604</v>
      </c>
      <c r="I163" s="22"/>
    </row>
    <row r="164" spans="4:9" x14ac:dyDescent="0.35">
      <c r="D164" s="1">
        <v>47668</v>
      </c>
      <c r="E164" s="1">
        <v>47630</v>
      </c>
      <c r="F164" s="1">
        <v>47630</v>
      </c>
      <c r="I164" s="22"/>
    </row>
    <row r="165" spans="4:9" x14ac:dyDescent="0.35">
      <c r="D165" s="1">
        <v>47704</v>
      </c>
      <c r="E165" s="1">
        <v>47651</v>
      </c>
      <c r="F165" s="1">
        <v>47651</v>
      </c>
      <c r="I165" s="22"/>
    </row>
    <row r="166" spans="4:9" x14ac:dyDescent="0.35">
      <c r="D166" s="1">
        <v>47728</v>
      </c>
      <c r="E166" s="1">
        <v>47653</v>
      </c>
      <c r="F166" s="1">
        <v>47653</v>
      </c>
      <c r="I166" s="22"/>
    </row>
    <row r="167" spans="4:9" x14ac:dyDescent="0.35">
      <c r="D167" s="1">
        <v>47750</v>
      </c>
      <c r="E167" s="1">
        <v>47668</v>
      </c>
      <c r="F167" s="1">
        <v>47668</v>
      </c>
      <c r="I167" s="22"/>
    </row>
    <row r="168" spans="4:9" x14ac:dyDescent="0.35">
      <c r="D168" s="1">
        <v>47770</v>
      </c>
      <c r="E168" s="1">
        <v>47704</v>
      </c>
      <c r="F168" s="1">
        <v>47704</v>
      </c>
      <c r="I168" s="22"/>
    </row>
    <row r="169" spans="4:9" x14ac:dyDescent="0.35">
      <c r="D169" s="1">
        <v>47798</v>
      </c>
      <c r="E169" s="1">
        <v>47728</v>
      </c>
      <c r="F169" s="1">
        <v>47728</v>
      </c>
      <c r="I169" s="22"/>
    </row>
    <row r="170" spans="4:9" x14ac:dyDescent="0.35">
      <c r="D170" s="1">
        <v>47815</v>
      </c>
      <c r="E170" s="1">
        <v>47750</v>
      </c>
      <c r="F170" s="1">
        <v>47750</v>
      </c>
      <c r="I170" s="22"/>
    </row>
    <row r="171" spans="4:9" x14ac:dyDescent="0.35">
      <c r="D171" s="1">
        <v>47833</v>
      </c>
      <c r="E171" s="1">
        <v>47770</v>
      </c>
      <c r="F171" s="1">
        <v>47770</v>
      </c>
      <c r="I171" s="22"/>
    </row>
    <row r="172" spans="4:9" x14ac:dyDescent="0.35">
      <c r="D172" s="1">
        <v>47842</v>
      </c>
      <c r="E172" s="1">
        <v>47798</v>
      </c>
      <c r="F172" s="1">
        <v>47798</v>
      </c>
      <c r="I172" s="22"/>
    </row>
    <row r="173" spans="4:9" x14ac:dyDescent="0.35">
      <c r="D173" s="1">
        <v>47843</v>
      </c>
      <c r="E173" s="1">
        <v>47815</v>
      </c>
      <c r="F173" s="1">
        <v>47815</v>
      </c>
      <c r="I173" s="22"/>
    </row>
    <row r="174" spans="4:9" x14ac:dyDescent="0.35">
      <c r="D174" s="1">
        <v>47849</v>
      </c>
      <c r="E174" s="1">
        <v>47833</v>
      </c>
      <c r="F174" s="1">
        <v>47833</v>
      </c>
      <c r="I174" s="22"/>
    </row>
    <row r="175" spans="4:9" x14ac:dyDescent="0.35">
      <c r="D175" s="1">
        <v>47868</v>
      </c>
      <c r="E175" s="1">
        <v>47842</v>
      </c>
      <c r="F175" s="1">
        <v>47842</v>
      </c>
      <c r="I175" s="22"/>
    </row>
    <row r="176" spans="4:9" x14ac:dyDescent="0.35">
      <c r="D176" s="1">
        <v>47896</v>
      </c>
      <c r="E176" s="1">
        <v>47843</v>
      </c>
      <c r="F176" s="1">
        <v>47843</v>
      </c>
      <c r="I176" s="22"/>
    </row>
    <row r="177" spans="4:9" x14ac:dyDescent="0.35">
      <c r="D177" s="1">
        <v>47928</v>
      </c>
      <c r="E177" s="1">
        <v>47849</v>
      </c>
      <c r="F177" s="1">
        <v>47849</v>
      </c>
      <c r="I177" s="22"/>
    </row>
    <row r="178" spans="4:9" x14ac:dyDescent="0.35">
      <c r="D178" s="1">
        <v>47949</v>
      </c>
      <c r="E178" s="1">
        <v>47868</v>
      </c>
      <c r="F178" s="1">
        <v>47868</v>
      </c>
      <c r="I178" s="22"/>
    </row>
    <row r="179" spans="4:9" x14ac:dyDescent="0.35">
      <c r="D179" s="1">
        <v>47952</v>
      </c>
      <c r="E179" s="1">
        <v>47896</v>
      </c>
      <c r="F179" s="1">
        <v>47896</v>
      </c>
      <c r="I179" s="22"/>
    </row>
    <row r="180" spans="4:9" x14ac:dyDescent="0.35">
      <c r="D180" s="1">
        <v>47966</v>
      </c>
      <c r="E180" s="1">
        <v>47928</v>
      </c>
      <c r="F180" s="1">
        <v>47928</v>
      </c>
      <c r="I180" s="22"/>
    </row>
    <row r="181" spans="4:9" x14ac:dyDescent="0.35">
      <c r="D181" s="1">
        <v>47969</v>
      </c>
      <c r="E181" s="1">
        <v>47949</v>
      </c>
      <c r="F181" s="1">
        <v>47949</v>
      </c>
      <c r="I181" s="22"/>
    </row>
    <row r="182" spans="4:9" x14ac:dyDescent="0.35">
      <c r="D182" s="1">
        <v>47994</v>
      </c>
      <c r="E182" s="1">
        <v>47952</v>
      </c>
      <c r="F182" s="1">
        <v>47952</v>
      </c>
      <c r="I182" s="22"/>
    </row>
    <row r="183" spans="4:9" x14ac:dyDescent="0.35">
      <c r="D183" s="1">
        <v>48015</v>
      </c>
      <c r="E183" s="1">
        <v>47966</v>
      </c>
      <c r="F183" s="1">
        <v>47966</v>
      </c>
      <c r="I183" s="22"/>
    </row>
    <row r="184" spans="4:9" x14ac:dyDescent="0.35">
      <c r="D184" s="1">
        <v>48018</v>
      </c>
      <c r="E184" s="1">
        <v>47969</v>
      </c>
      <c r="F184" s="1">
        <v>47969</v>
      </c>
      <c r="I184" s="22"/>
    </row>
    <row r="185" spans="4:9" x14ac:dyDescent="0.35">
      <c r="D185" s="1">
        <v>48033</v>
      </c>
      <c r="E185" s="1">
        <v>47994</v>
      </c>
      <c r="F185" s="1">
        <v>47994</v>
      </c>
      <c r="I185" s="22"/>
    </row>
    <row r="186" spans="4:9" x14ac:dyDescent="0.35">
      <c r="D186" s="1">
        <v>48092</v>
      </c>
      <c r="E186" s="1">
        <v>48015</v>
      </c>
      <c r="F186" s="1">
        <v>48015</v>
      </c>
      <c r="I186" s="22"/>
    </row>
    <row r="187" spans="4:9" x14ac:dyDescent="0.35">
      <c r="D187" s="1">
        <v>48115</v>
      </c>
      <c r="E187" s="1">
        <v>48018</v>
      </c>
      <c r="F187" s="1">
        <v>48018</v>
      </c>
      <c r="I187" s="22"/>
    </row>
    <row r="188" spans="4:9" x14ac:dyDescent="0.35">
      <c r="D188" s="1">
        <v>48134</v>
      </c>
      <c r="E188" s="1">
        <v>48033</v>
      </c>
      <c r="F188" s="1">
        <v>48033</v>
      </c>
      <c r="I188" s="22"/>
    </row>
    <row r="189" spans="4:9" x14ac:dyDescent="0.35">
      <c r="D189" s="1">
        <v>48163</v>
      </c>
      <c r="E189" s="1">
        <v>48092</v>
      </c>
      <c r="F189" s="1">
        <v>48092</v>
      </c>
      <c r="I189" s="22"/>
    </row>
    <row r="190" spans="4:9" x14ac:dyDescent="0.35">
      <c r="D190" s="1">
        <v>48179</v>
      </c>
      <c r="E190" s="1">
        <v>48115</v>
      </c>
      <c r="F190" s="1">
        <v>48115</v>
      </c>
      <c r="I190" s="22"/>
    </row>
    <row r="191" spans="4:9" x14ac:dyDescent="0.35">
      <c r="D191" s="1">
        <v>48198</v>
      </c>
      <c r="E191" s="1">
        <v>48134</v>
      </c>
      <c r="F191" s="1">
        <v>48134</v>
      </c>
      <c r="I191" s="22"/>
    </row>
    <row r="192" spans="4:9" x14ac:dyDescent="0.35">
      <c r="D192" s="1">
        <v>48207</v>
      </c>
      <c r="E192" s="1">
        <v>48163</v>
      </c>
      <c r="F192" s="1">
        <v>48163</v>
      </c>
      <c r="I192" s="22"/>
    </row>
    <row r="193" spans="4:9" x14ac:dyDescent="0.35">
      <c r="D193" s="1">
        <v>48208</v>
      </c>
      <c r="E193" s="1">
        <v>48179</v>
      </c>
      <c r="F193" s="1">
        <v>48179</v>
      </c>
      <c r="I193" s="22"/>
    </row>
    <row r="194" spans="4:9" x14ac:dyDescent="0.35">
      <c r="D194" s="1">
        <v>48214</v>
      </c>
      <c r="E194" s="1">
        <v>48198</v>
      </c>
      <c r="F194" s="1">
        <v>48198</v>
      </c>
      <c r="I194" s="22"/>
    </row>
    <row r="195" spans="4:9" x14ac:dyDescent="0.35">
      <c r="D195" s="1"/>
      <c r="E195" s="1">
        <v>48207</v>
      </c>
      <c r="F195" s="1">
        <v>48207</v>
      </c>
      <c r="I195" s="22"/>
    </row>
    <row r="196" spans="4:9" x14ac:dyDescent="0.35">
      <c r="D196" s="1"/>
      <c r="E196" s="1">
        <v>48208</v>
      </c>
      <c r="F196" s="1">
        <v>48208</v>
      </c>
      <c r="I196" s="22"/>
    </row>
    <row r="197" spans="4:9" x14ac:dyDescent="0.35">
      <c r="D197" s="1"/>
      <c r="E197" s="1">
        <v>48214</v>
      </c>
      <c r="F197" s="1">
        <v>48214</v>
      </c>
      <c r="I197" s="22"/>
    </row>
    <row r="198" spans="4:9" x14ac:dyDescent="0.35">
      <c r="D198" s="1"/>
      <c r="I198" s="22"/>
    </row>
    <row r="199" spans="4:9" x14ac:dyDescent="0.35">
      <c r="D199" s="1"/>
      <c r="I199" s="22"/>
    </row>
    <row r="200" spans="4:9" x14ac:dyDescent="0.35">
      <c r="D200" s="1"/>
      <c r="I200" s="22"/>
    </row>
    <row r="201" spans="4:9" x14ac:dyDescent="0.35">
      <c r="D201" s="1"/>
      <c r="I201" s="22"/>
    </row>
    <row r="202" spans="4:9" x14ac:dyDescent="0.35">
      <c r="D202" s="1"/>
      <c r="I202" s="22"/>
    </row>
    <row r="203" spans="4:9" x14ac:dyDescent="0.35">
      <c r="D203" s="1"/>
      <c r="I203" s="22"/>
    </row>
    <row r="204" spans="4:9" x14ac:dyDescent="0.35">
      <c r="D204" s="1"/>
      <c r="I204" s="22"/>
    </row>
    <row r="205" spans="4:9" x14ac:dyDescent="0.35">
      <c r="D205" s="1"/>
      <c r="I205" s="22"/>
    </row>
    <row r="206" spans="4:9" x14ac:dyDescent="0.35">
      <c r="D206" s="1"/>
      <c r="I206" s="22"/>
    </row>
    <row r="207" spans="4:9" x14ac:dyDescent="0.35">
      <c r="D207" s="1"/>
      <c r="I207" s="22"/>
    </row>
    <row r="208" spans="4:9" x14ac:dyDescent="0.35">
      <c r="D208" s="1"/>
      <c r="I208" s="22"/>
    </row>
    <row r="209" spans="4:9" x14ac:dyDescent="0.35">
      <c r="D209" s="1"/>
      <c r="I209" s="22"/>
    </row>
    <row r="210" spans="4:9" x14ac:dyDescent="0.35">
      <c r="D210" s="1"/>
      <c r="I210" s="22"/>
    </row>
    <row r="211" spans="4:9" x14ac:dyDescent="0.35">
      <c r="D211" s="1"/>
      <c r="I211" s="22"/>
    </row>
    <row r="212" spans="4:9" x14ac:dyDescent="0.35">
      <c r="D212" s="1"/>
      <c r="I212" s="22"/>
    </row>
  </sheetData>
  <hyperlinks>
    <hyperlink ref="M1" r:id="rId1" xr:uid="{77B781D4-47C7-4EDB-8C64-A84DFB819907}"/>
    <hyperlink ref="M2" r:id="rId2" xr:uid="{47E6BBC9-2644-4A16-8BD5-93CD31545ED1}"/>
  </hyperlinks>
  <pageMargins left="0.7" right="0.7" top="0.75" bottom="0.75" header="0.3" footer="0.3"/>
  <pageSetup paperSize="9"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ZARONIA</vt:lpstr>
      <vt:lpstr>ZARONIA Leg CCY</vt:lpstr>
      <vt:lpstr>ZARONIA_Published</vt:lpstr>
      <vt:lpstr>SOFR_Published</vt:lpstr>
      <vt:lpstr>Holidays</vt:lpstr>
      <vt:lpstr>JOBHolidays</vt:lpstr>
      <vt:lpstr>NYBHolidays</vt:lpstr>
      <vt:lpstr>USGSHolidays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Ruscic</dc:creator>
  <cp:keywords/>
  <dc:description/>
  <cp:lastModifiedBy>Ajay Bhowan (ZA)</cp:lastModifiedBy>
  <cp:revision/>
  <dcterms:created xsi:type="dcterms:W3CDTF">2022-11-08T08:01:12Z</dcterms:created>
  <dcterms:modified xsi:type="dcterms:W3CDTF">2023-07-17T11:24:02Z</dcterms:modified>
  <cp:category/>
  <cp:contentStatus/>
</cp:coreProperties>
</file>